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codeName="DieseArbeitsmappe"/>
  <mc:AlternateContent xmlns:mc="http://schemas.openxmlformats.org/markup-compatibility/2006">
    <mc:Choice Requires="x15">
      <x15ac:absPath xmlns:x15ac="http://schemas.microsoft.com/office/spreadsheetml/2010/11/ac" url="C:\Users\yarbel\ownCloud\Yves\Billetterie Formulaires de commande\"/>
    </mc:Choice>
  </mc:AlternateContent>
  <xr:revisionPtr revIDLastSave="0" documentId="8_{D52011FA-8A26-470E-B214-00882DA2D13A}" xr6:coauthVersionLast="37" xr6:coauthVersionMax="37" xr10:uidLastSave="{00000000-0000-0000-0000-000000000000}"/>
  <bookViews>
    <workbookView xWindow="0" yWindow="0" windowWidth="38400" windowHeight="16650" tabRatio="500" xr2:uid="{00000000-000D-0000-FFFF-FFFF00000000}"/>
  </bookViews>
  <sheets>
    <sheet name="Feuil1" sheetId="1" r:id="rId1"/>
  </sheets>
  <definedNames>
    <definedName name="_xlnm.Print_Area" localSheetId="0">Feuil1!$A$1:$W$58</definedName>
  </definedNames>
  <calcPr calcId="179021"/>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W13" i="1" l="1"/>
  <c r="W14" i="1"/>
  <c r="W15" i="1"/>
  <c r="W16" i="1"/>
  <c r="W17" i="1"/>
  <c r="W18" i="1"/>
  <c r="W19" i="1"/>
  <c r="W20" i="1"/>
  <c r="W21" i="1"/>
  <c r="W22" i="1"/>
  <c r="W23" i="1"/>
  <c r="W24" i="1"/>
  <c r="W25" i="1"/>
  <c r="W26" i="1"/>
  <c r="W27" i="1"/>
  <c r="W28" i="1"/>
  <c r="W29" i="1"/>
  <c r="W30" i="1"/>
  <c r="W31" i="1"/>
  <c r="W12" i="1"/>
  <c r="W11" i="1"/>
  <c r="V13" i="1"/>
  <c r="V14" i="1"/>
  <c r="V15" i="1"/>
  <c r="V16" i="1"/>
  <c r="V17" i="1"/>
  <c r="V18" i="1"/>
  <c r="V19" i="1"/>
  <c r="V20" i="1"/>
  <c r="V21" i="1"/>
  <c r="V22" i="1"/>
  <c r="V23" i="1"/>
  <c r="V24" i="1"/>
  <c r="V25" i="1"/>
  <c r="V26" i="1"/>
  <c r="V27" i="1"/>
  <c r="V28" i="1"/>
  <c r="V29" i="1"/>
  <c r="V30" i="1"/>
  <c r="V31" i="1"/>
  <c r="V12" i="1"/>
  <c r="V11" i="1"/>
  <c r="S36" i="1"/>
  <c r="W36" i="1" s="1"/>
  <c r="S38" i="1"/>
  <c r="W38" i="1" s="1"/>
  <c r="S34" i="1"/>
  <c r="W34" i="1" s="1"/>
  <c r="W32" i="1" l="1"/>
  <c r="W40" i="1" s="1"/>
</calcChain>
</file>

<file path=xl/sharedStrings.xml><?xml version="1.0" encoding="utf-8"?>
<sst xmlns="http://schemas.openxmlformats.org/spreadsheetml/2006/main" count="136" uniqueCount="93">
  <si>
    <t>Nom</t>
  </si>
  <si>
    <t>Prénom</t>
  </si>
  <si>
    <t>Numéro de téléphone</t>
  </si>
  <si>
    <t>Adresse de livraison des billets</t>
  </si>
  <si>
    <t>Heure</t>
  </si>
  <si>
    <t>Catégorie 1</t>
  </si>
  <si>
    <t>Catégorie Premium</t>
  </si>
  <si>
    <t>Catégorie 2</t>
  </si>
  <si>
    <t>Catégorie 3</t>
  </si>
  <si>
    <t>Répétiton Générale</t>
  </si>
  <si>
    <t>Catégories</t>
  </si>
  <si>
    <t>Couronnement &amp; Spectacles</t>
  </si>
  <si>
    <t>Dates de spectacles</t>
  </si>
  <si>
    <t>Répétition Générale</t>
  </si>
  <si>
    <t>Couronnement</t>
  </si>
  <si>
    <t>21h00</t>
  </si>
  <si>
    <t>11h00</t>
  </si>
  <si>
    <t>Prix total</t>
  </si>
  <si>
    <t>Premium</t>
  </si>
  <si>
    <t>Spécificité</t>
  </si>
  <si>
    <t>07h00</t>
  </si>
  <si>
    <t>17h00</t>
  </si>
  <si>
    <t>14h00</t>
  </si>
  <si>
    <t>Jeudi 18 juillet 2019</t>
  </si>
  <si>
    <t>Vendredi 19 juillet 2019</t>
  </si>
  <si>
    <t>Samedi 20 juillet 2019</t>
  </si>
  <si>
    <t>Dimanche 21 juillet 2019</t>
  </si>
  <si>
    <t>Mardi 23 juillet 2019</t>
  </si>
  <si>
    <t>Jeudi 25 juillet 2019</t>
  </si>
  <si>
    <t>Vendredi 26 juillet 2019</t>
  </si>
  <si>
    <t>Samedi 27 juillet 2019</t>
  </si>
  <si>
    <t>Dimanche 28 juillet 2019</t>
  </si>
  <si>
    <t>Mardi 30 juillet 2019</t>
  </si>
  <si>
    <t>Jeudi 1er août 2019</t>
  </si>
  <si>
    <t>Vendredi 2 août 2019</t>
  </si>
  <si>
    <t>Samedi 3 août 2019</t>
  </si>
  <si>
    <t>Dimanche 4 août 2019</t>
  </si>
  <si>
    <t>Lundi 5 août 2019</t>
  </si>
  <si>
    <t>Mardi 6 août 2019</t>
  </si>
  <si>
    <t>Jeudi 8 août 2019</t>
  </si>
  <si>
    <t>Vendredi 9 août 2019</t>
  </si>
  <si>
    <t>Samedi 10 août 2019</t>
  </si>
  <si>
    <t>Dimanche 11 août 2019</t>
  </si>
  <si>
    <t>Mercredi 17 juillet 2019</t>
  </si>
  <si>
    <t xml:space="preserve">Remarques importantes: </t>
  </si>
  <si>
    <t>Remarques:</t>
  </si>
  <si>
    <t>Conditions générales d'assurance Allianz</t>
  </si>
  <si>
    <t>Date:</t>
  </si>
  <si>
    <t>Signature:</t>
  </si>
  <si>
    <t>Lieu:</t>
  </si>
  <si>
    <t>Conditions générales de vente Starticket</t>
  </si>
  <si>
    <t>Si possible un numéro de téléphone mobile</t>
  </si>
  <si>
    <t>Adresse de facturation si différente de celle de livraison</t>
  </si>
  <si>
    <t>Total à payer (TVA incluse)</t>
  </si>
  <si>
    <t>Durée du spectacle (à confirmer): env. 2h30 (Couronnement env. 3h30)</t>
  </si>
  <si>
    <t>Adresse E-mail</t>
  </si>
  <si>
    <t>Spectacle nocturne</t>
  </si>
  <si>
    <t>Spectacle diurne</t>
  </si>
  <si>
    <t>Confirmation</t>
  </si>
  <si>
    <t>Validité</t>
  </si>
  <si>
    <t>Places à Mobilité Réduite</t>
  </si>
  <si>
    <t>Commande selon les spectacles, les catégories et les prix</t>
  </si>
  <si>
    <t xml:space="preserve">En concluant cette commande, je confirme avoir lu et accepté les les conditions générales de vente de Starticket: </t>
  </si>
  <si>
    <t>Informations nécessaires à la commande</t>
  </si>
  <si>
    <t>Total Billets</t>
  </si>
  <si>
    <t>Catégorie 4</t>
  </si>
  <si>
    <t>Catégorie 5</t>
  </si>
  <si>
    <t>Commande</t>
  </si>
  <si>
    <t>Par la présente, je confirme ma commande. Elle est ferme et définitive. La commande, une fois confirmée, devra être honorée dès réception de la facture (délai de paiement: 7 jours)</t>
  </si>
  <si>
    <t>Sous-total (TVA 2,5% incl.)</t>
  </si>
  <si>
    <t>Sous-total (droit de timbre 5% incl.)</t>
  </si>
  <si>
    <t>Assurance individuelle Starticket :</t>
  </si>
  <si>
    <t>(TVA 7,7% incl.)</t>
  </si>
  <si>
    <t>Stk.</t>
  </si>
  <si>
    <t>Prix des Billets</t>
  </si>
  <si>
    <t>Prix du billet</t>
  </si>
  <si>
    <t>Frais de service Starticket</t>
  </si>
  <si>
    <t>Prix final</t>
  </si>
  <si>
    <t>CHF  3.-/billet</t>
  </si>
  <si>
    <t>Assurances</t>
  </si>
  <si>
    <t>Autres frais</t>
  </si>
  <si>
    <t>Frais de paiement Starticket:</t>
  </si>
  <si>
    <t>Personnes à mobilité réduite
(cat 5)</t>
  </si>
  <si>
    <t>Accompagnant personne à mobilité réduite 
(cat 5)</t>
  </si>
  <si>
    <t>Frais d'envoi Starticket:</t>
  </si>
  <si>
    <r>
      <t xml:space="preserve">Votre commande n'est valable qu'une fois </t>
    </r>
    <r>
      <rPr>
        <b/>
        <u/>
        <sz val="14"/>
        <color theme="1"/>
        <rFont val="Suisse Int'l"/>
      </rPr>
      <t>datée et signée</t>
    </r>
    <r>
      <rPr>
        <sz val="14"/>
        <color theme="1"/>
        <rFont val="Suisse Int'l"/>
        <family val="2"/>
      </rPr>
      <t xml:space="preserve">.
Merci de nous faire parvenir le présent bon de commande en format PDF à : </t>
    </r>
    <r>
      <rPr>
        <b/>
        <sz val="14"/>
        <color theme="1"/>
        <rFont val="Suisse Int'l"/>
        <family val="2"/>
      </rPr>
      <t>ticketing@starticket.ch</t>
    </r>
    <r>
      <rPr>
        <sz val="14"/>
        <color theme="1"/>
        <rFont val="Suisse Int'l"/>
        <family val="2"/>
      </rPr>
      <t xml:space="preserve"> ou par courrier à:  </t>
    </r>
    <r>
      <rPr>
        <b/>
        <sz val="14"/>
        <color theme="1"/>
        <rFont val="Suisse Int'l"/>
        <family val="2"/>
      </rPr>
      <t>Fête des Vignerons 2019, Billetterie, Chaussée de la Guinguette 12, CH-1800 Vevey</t>
    </r>
  </si>
  <si>
    <t>Commande de groupe de plus de 21 personnes par représentation</t>
  </si>
  <si>
    <r>
      <t xml:space="preserve">Ce formulaire n'est valable que pour les commandes de minimum 21 billets </t>
    </r>
    <r>
      <rPr>
        <u/>
        <sz val="14"/>
        <color theme="1"/>
        <rFont val="Suisse Int'l"/>
      </rPr>
      <t>par jour.</t>
    </r>
    <r>
      <rPr>
        <sz val="14"/>
        <color theme="1"/>
        <rFont val="Suisse Int'l"/>
        <family val="2"/>
      </rPr>
      <t xml:space="preserve">
Les formulaires seront traités dans les 5-10 jours après réception.</t>
    </r>
  </si>
  <si>
    <t>Toutes les catégories sont disponibles (sauf les places à visibilité réduite). Si une catégorie est noircie dans le tableau ci-dessus, cela veut dire qu'il n'y a plus de disponibilité pour les groupes.</t>
  </si>
  <si>
    <t xml:space="preserve">Votre commande sera confirmée par Starticket via un e-mail de confirmation quelques jours après votre commande. Vous recevrez alors une facture à régler dans les 7 jours. Il est possible que votre demande ne puisse pas être honorée (places demandées plus disponibles), auquel cas Starticket reprendra contact avec vous rapidement. </t>
  </si>
  <si>
    <t>Seule la totalité de votre commande est assurable via l'option "Assurance". L'assurance est individuelle. Les conditions générales de l'assurance Allianz sont disponibles :</t>
  </si>
  <si>
    <r>
      <rPr>
        <b/>
        <sz val="14"/>
        <color theme="1"/>
        <rFont val="Suisse Int'l"/>
      </rPr>
      <t>Frais de paiement Starticket</t>
    </r>
    <r>
      <rPr>
        <sz val="14"/>
        <color theme="1"/>
        <rFont val="Suisse Int'l"/>
        <family val="2"/>
      </rPr>
      <t xml:space="preserve">: 2 méthodes sont possibles, paiement par e-banking (Chf 2.-) ou paiement par envoi d'une facture (Chf 8.-) 
</t>
    </r>
    <r>
      <rPr>
        <b/>
        <sz val="14"/>
        <color theme="1"/>
        <rFont val="Suisse Int'l"/>
      </rPr>
      <t>Frais d'envoi Starticket</t>
    </r>
    <r>
      <rPr>
        <sz val="14"/>
        <color theme="1"/>
        <rFont val="Suisse Int'l"/>
        <family val="2"/>
      </rPr>
      <t>: 3 possibilités d'envoi des billets sont possibles: Print@home (gratuit), envoi en Suisse (Chf 5.50) et envoi en Europe (Chf 7.50)</t>
    </r>
  </si>
  <si>
    <t>Les places pour personnes à mobilité réduite peuvent aussi être commandées via ce formulaire. Merci de préciser le type de handicap dans la case "Remarques" afin de pouvoir vous placer au mieux. Le nombre d’accompagnants est limité à une personne.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</si>
</sst>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0\ &quot;CHF&quot;"/>
    <numFmt numFmtId="165" formatCode="[$-F800]dddd\,\ mmmm\ dd\,\ yyyy"/>
    <numFmt numFmtId="166" formatCode="dd\.mm\.yyyy;@"/>
    <numFmt numFmtId="167" formatCode="_ * #,##0_ ;_ * \-#,##0_ ;_ * &quot;-&quot;??_ ;_ @_ "/>
    <numFmt numFmtId="168" formatCode="_-* #,##0.00\ [$CHF-100C]_-;\-* #,##0.00\ [$CHF-100C]_-;_-* &quot;-&quot;??\ [$CHF-100C]_-;_-@_-"/>
  </numFmts>
  <fonts count="31">
    <font>
      <sz val="12"/>
      <color theme="1"/>
      <name val="Calibri"/>
      <family val="2"/>
      <scheme val="minor"/>
    </font>
    <font>
      <sz val="12"/>
      <color theme="1"/>
      <name val="Suisse Int'l"/>
      <family val="2"/>
    </font>
    <font>
      <b/>
      <sz val="16"/>
      <color theme="1"/>
      <name val="Suisse Int'l"/>
      <family val="2"/>
    </font>
    <font>
      <b/>
      <sz val="22"/>
      <color theme="1"/>
      <name val="Suisse Int'l"/>
      <family val="2"/>
    </font>
    <font>
      <b/>
      <sz val="18"/>
      <color theme="1"/>
      <name val="Suisse Int'l"/>
      <family val="2"/>
    </font>
    <font>
      <sz val="18"/>
      <color theme="1"/>
      <name val="Suisse Int'l"/>
      <family val="2"/>
    </font>
    <font>
      <sz val="16"/>
      <color theme="1"/>
      <name val="Suisse Int'l"/>
      <family val="2"/>
    </font>
    <font>
      <sz val="20"/>
      <color theme="1"/>
      <name val="Suisse Int'l"/>
      <family val="2"/>
    </font>
    <font>
      <sz val="8"/>
      <name val="Calibri"/>
      <family val="2"/>
      <scheme val="minor"/>
    </font>
    <font>
      <sz val="12"/>
      <color theme="1"/>
      <name val="Calibri"/>
      <family val="2"/>
      <scheme val="minor"/>
    </font>
    <font>
      <b/>
      <sz val="16"/>
      <color rgb="FFE42F24"/>
      <name val="Suisse Int'l"/>
      <family val="2"/>
    </font>
    <font>
      <b/>
      <sz val="14"/>
      <color theme="1"/>
      <name val="Suisse Int'l"/>
      <family val="2"/>
    </font>
    <font>
      <b/>
      <sz val="36"/>
      <color theme="1"/>
      <name val="Suisse Int'l"/>
      <family val="2"/>
    </font>
    <font>
      <b/>
      <sz val="12"/>
      <color theme="1"/>
      <name val="Suisse Int'l"/>
      <family val="2"/>
    </font>
    <font>
      <sz val="12"/>
      <color theme="0"/>
      <name val="Suisse Int'l"/>
      <family val="2"/>
    </font>
    <font>
      <sz val="14"/>
      <color theme="1"/>
      <name val="Suisse Int'l"/>
      <family val="2"/>
    </font>
    <font>
      <u/>
      <sz val="12"/>
      <color theme="10"/>
      <name val="Calibri"/>
      <family val="2"/>
      <scheme val="minor"/>
    </font>
    <font>
      <b/>
      <u/>
      <sz val="14"/>
      <color theme="4" tint="-0.249977111117893"/>
      <name val="Suisse Int'l"/>
      <family val="2"/>
    </font>
    <font>
      <i/>
      <sz val="12"/>
      <color theme="1"/>
      <name val="Suisse Int'l"/>
      <family val="2"/>
    </font>
    <font>
      <b/>
      <sz val="16"/>
      <color rgb="FFE42F24"/>
      <name val="Suisse Int'l"/>
    </font>
    <font>
      <sz val="16"/>
      <color rgb="FFE42F24"/>
      <name val="Suisse Int'l"/>
    </font>
    <font>
      <b/>
      <sz val="16"/>
      <color theme="1"/>
      <name val="Suisse Int'l"/>
    </font>
    <font>
      <sz val="20"/>
      <color theme="0"/>
      <name val="Suisse Int'l"/>
    </font>
    <font>
      <sz val="8"/>
      <color rgb="FF000000"/>
      <name val="Segoe UI"/>
      <family val="2"/>
    </font>
    <font>
      <sz val="16"/>
      <name val="Suisse Int'l"/>
      <family val="2"/>
    </font>
    <font>
      <b/>
      <u/>
      <sz val="14"/>
      <color theme="1"/>
      <name val="Suisse Int'l"/>
    </font>
    <font>
      <sz val="18"/>
      <color theme="1"/>
      <name val="Suisse Int'l"/>
    </font>
    <font>
      <sz val="16"/>
      <color rgb="FFE42F24"/>
      <name val="Suisse Int'l"/>
      <family val="2"/>
    </font>
    <font>
      <u/>
      <sz val="14"/>
      <color theme="1"/>
      <name val="Suisse Int'l"/>
    </font>
    <font>
      <b/>
      <sz val="14"/>
      <color theme="1"/>
      <name val="Suisse Int'l"/>
    </font>
    <font>
      <sz val="14"/>
      <color theme="1"/>
      <name val="Suisse Int'l"/>
    </font>
  </fonts>
  <fills count="10">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E42F24"/>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rgb="FFFF5050"/>
        <bgColor indexed="64"/>
      </patternFill>
    </fill>
  </fills>
  <borders count="52">
    <border>
      <left/>
      <right/>
      <top/>
      <bottom/>
      <diagonal/>
    </border>
    <border>
      <left style="medium">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medium">
        <color auto="1"/>
      </bottom>
      <diagonal/>
    </border>
    <border>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top style="thin">
        <color auto="1"/>
      </top>
      <bottom style="thin">
        <color auto="1"/>
      </bottom>
      <diagonal/>
    </border>
  </borders>
  <cellStyleXfs count="4">
    <xf numFmtId="0" fontId="0" fillId="0" borderId="0"/>
    <xf numFmtId="43" fontId="9" fillId="0" borderId="0" applyFont="0" applyFill="0" applyBorder="0" applyAlignment="0" applyProtection="0"/>
    <xf numFmtId="0" fontId="16" fillId="0" borderId="0" applyNumberFormat="0" applyFill="0" applyBorder="0" applyAlignment="0" applyProtection="0"/>
    <xf numFmtId="43" fontId="9" fillId="0" borderId="0" applyFont="0" applyFill="0" applyBorder="0" applyAlignment="0" applyProtection="0"/>
  </cellStyleXfs>
  <cellXfs count="165">
    <xf numFmtId="0" fontId="0" fillId="0" borderId="0" xfId="0"/>
    <xf numFmtId="0" fontId="12" fillId="2" borderId="0" xfId="0" applyFont="1" applyFill="1" applyAlignment="1" applyProtection="1">
      <alignment vertical="center"/>
    </xf>
    <xf numFmtId="0" fontId="5" fillId="2" borderId="0" xfId="0" applyFont="1" applyFill="1" applyAlignment="1" applyProtection="1">
      <alignment vertical="center"/>
    </xf>
    <xf numFmtId="0" fontId="6" fillId="2" borderId="0" xfId="0" applyFont="1" applyFill="1" applyAlignment="1" applyProtection="1">
      <alignment vertical="center"/>
    </xf>
    <xf numFmtId="165" fontId="2" fillId="0" borderId="0" xfId="0" applyNumberFormat="1" applyFont="1" applyBorder="1" applyAlignment="1" applyProtection="1">
      <alignment vertical="center" wrapText="1"/>
    </xf>
    <xf numFmtId="0" fontId="6" fillId="2" borderId="0" xfId="0" applyFont="1" applyFill="1" applyBorder="1" applyAlignment="1" applyProtection="1">
      <alignment vertical="center"/>
    </xf>
    <xf numFmtId="0" fontId="2" fillId="2" borderId="0" xfId="0" applyFont="1" applyFill="1" applyAlignment="1" applyProtection="1">
      <alignment horizontal="left" vertical="center"/>
    </xf>
    <xf numFmtId="0" fontId="2" fillId="2" borderId="0" xfId="0" applyFont="1" applyFill="1" applyAlignment="1" applyProtection="1">
      <alignment horizontal="right" vertical="center"/>
    </xf>
    <xf numFmtId="0" fontId="1" fillId="2" borderId="0" xfId="0" applyFont="1" applyFill="1" applyAlignment="1" applyProtection="1">
      <alignment vertical="center" wrapText="1"/>
    </xf>
    <xf numFmtId="0" fontId="6" fillId="2" borderId="0" xfId="0" quotePrefix="1" applyFont="1" applyFill="1" applyAlignment="1" applyProtection="1">
      <alignment vertical="center"/>
    </xf>
    <xf numFmtId="0" fontId="18" fillId="2" borderId="0" xfId="0" applyFont="1" applyFill="1" applyAlignment="1" applyProtection="1">
      <alignment horizontal="left" vertical="top"/>
    </xf>
    <xf numFmtId="0" fontId="13" fillId="2" borderId="0" xfId="0" applyFont="1" applyFill="1" applyAlignment="1" applyProtection="1">
      <alignment vertical="center"/>
    </xf>
    <xf numFmtId="0" fontId="6" fillId="2" borderId="0" xfId="0" applyFont="1" applyFill="1" applyAlignment="1" applyProtection="1">
      <alignment vertical="center" wrapText="1"/>
    </xf>
    <xf numFmtId="0" fontId="3" fillId="2" borderId="0" xfId="0" applyFont="1" applyFill="1" applyAlignment="1" applyProtection="1">
      <alignment vertical="center"/>
    </xf>
    <xf numFmtId="0" fontId="16" fillId="2" borderId="0" xfId="2" applyFill="1" applyAlignment="1" applyProtection="1">
      <alignment vertical="center"/>
    </xf>
    <xf numFmtId="0" fontId="15" fillId="2" borderId="0" xfId="0" applyFont="1" applyFill="1" applyAlignment="1" applyProtection="1">
      <alignment vertical="center"/>
    </xf>
    <xf numFmtId="0" fontId="15" fillId="2" borderId="15" xfId="0" applyFont="1" applyFill="1" applyBorder="1" applyAlignment="1" applyProtection="1">
      <alignment vertical="center"/>
    </xf>
    <xf numFmtId="0" fontId="15" fillId="5" borderId="15" xfId="0" applyFont="1" applyFill="1" applyBorder="1" applyAlignment="1" applyProtection="1">
      <alignment vertical="center"/>
      <protection locked="0"/>
    </xf>
    <xf numFmtId="0" fontId="11" fillId="2" borderId="0" xfId="0" applyFont="1" applyFill="1" applyAlignment="1" applyProtection="1">
      <alignment horizontal="right" vertical="center"/>
    </xf>
    <xf numFmtId="0" fontId="6" fillId="5" borderId="12" xfId="0" applyFont="1" applyFill="1" applyBorder="1" applyAlignment="1" applyProtection="1">
      <alignment horizontal="center" vertical="center"/>
      <protection locked="0"/>
    </xf>
    <xf numFmtId="0" fontId="6" fillId="5" borderId="16" xfId="0" applyFont="1" applyFill="1" applyBorder="1" applyAlignment="1" applyProtection="1">
      <alignment horizontal="center" vertical="center"/>
      <protection locked="0"/>
    </xf>
    <xf numFmtId="164" fontId="21" fillId="2" borderId="0" xfId="0" applyNumberFormat="1" applyFont="1" applyFill="1" applyBorder="1" applyAlignment="1" applyProtection="1">
      <alignment horizontal="right" vertical="center"/>
    </xf>
    <xf numFmtId="0" fontId="6" fillId="2" borderId="26" xfId="0" applyFont="1" applyFill="1" applyBorder="1" applyAlignment="1" applyProtection="1">
      <alignment horizontal="center" vertical="center"/>
    </xf>
    <xf numFmtId="0" fontId="6" fillId="2" borderId="27" xfId="0" applyFont="1" applyFill="1" applyBorder="1" applyAlignment="1" applyProtection="1">
      <alignment horizontal="center" vertical="center"/>
    </xf>
    <xf numFmtId="0" fontId="6" fillId="2" borderId="31" xfId="0" applyFont="1" applyFill="1" applyBorder="1" applyAlignment="1" applyProtection="1">
      <alignment horizontal="center" vertical="center"/>
    </xf>
    <xf numFmtId="0" fontId="10" fillId="6" borderId="2" xfId="0" applyFont="1" applyFill="1" applyBorder="1" applyAlignment="1" applyProtection="1">
      <alignment horizontal="center" vertical="center" wrapText="1"/>
    </xf>
    <xf numFmtId="0" fontId="10" fillId="6" borderId="35" xfId="0" applyFont="1" applyFill="1" applyBorder="1" applyAlignment="1" applyProtection="1">
      <alignment horizontal="center" vertical="center" wrapText="1"/>
    </xf>
    <xf numFmtId="165" fontId="2" fillId="0" borderId="29" xfId="0" applyNumberFormat="1" applyFont="1" applyBorder="1" applyAlignment="1" applyProtection="1">
      <alignment horizontal="left" vertical="center" wrapText="1"/>
    </xf>
    <xf numFmtId="165" fontId="2" fillId="0" borderId="21" xfId="0" applyNumberFormat="1" applyFont="1" applyBorder="1" applyAlignment="1" applyProtection="1">
      <alignment horizontal="left" vertical="center" wrapText="1"/>
    </xf>
    <xf numFmtId="165" fontId="2" fillId="0" borderId="22" xfId="0" applyNumberFormat="1" applyFont="1" applyBorder="1" applyAlignment="1" applyProtection="1">
      <alignment horizontal="left" vertical="center" wrapText="1"/>
    </xf>
    <xf numFmtId="0" fontId="6" fillId="2" borderId="30" xfId="0" applyFont="1" applyFill="1" applyBorder="1" applyAlignment="1" applyProtection="1">
      <alignment horizontal="left" vertical="center"/>
    </xf>
    <xf numFmtId="0" fontId="6" fillId="2" borderId="12" xfId="0" applyFont="1" applyFill="1" applyBorder="1" applyAlignment="1" applyProtection="1">
      <alignment horizontal="left" vertical="center"/>
    </xf>
    <xf numFmtId="0" fontId="6" fillId="2" borderId="16" xfId="0" applyFont="1" applyFill="1" applyBorder="1" applyAlignment="1" applyProtection="1">
      <alignment horizontal="left" vertical="center"/>
    </xf>
    <xf numFmtId="0" fontId="10" fillId="2" borderId="33" xfId="0" applyFont="1" applyFill="1" applyBorder="1" applyAlignment="1" applyProtection="1">
      <alignment horizontal="center" vertical="center" wrapText="1"/>
    </xf>
    <xf numFmtId="0" fontId="10" fillId="2" borderId="34" xfId="0" applyFont="1" applyFill="1" applyBorder="1" applyAlignment="1" applyProtection="1">
      <alignment horizontal="center" vertical="center" wrapText="1"/>
    </xf>
    <xf numFmtId="0" fontId="10" fillId="2" borderId="35" xfId="0" applyFont="1" applyFill="1" applyBorder="1" applyAlignment="1" applyProtection="1">
      <alignment horizontal="center" vertical="center" wrapText="1"/>
    </xf>
    <xf numFmtId="0" fontId="10" fillId="2" borderId="36" xfId="0" applyFont="1" applyFill="1" applyBorder="1" applyAlignment="1" applyProtection="1">
      <alignment horizontal="center" vertical="center" wrapText="1"/>
    </xf>
    <xf numFmtId="0" fontId="10" fillId="2" borderId="37" xfId="0" applyFont="1" applyFill="1" applyBorder="1" applyAlignment="1" applyProtection="1">
      <alignment horizontal="center" vertical="center" wrapText="1"/>
    </xf>
    <xf numFmtId="0" fontId="10" fillId="2" borderId="24" xfId="0" applyFont="1" applyFill="1" applyBorder="1" applyAlignment="1" applyProtection="1">
      <alignment horizontal="center" vertical="center" wrapText="1"/>
    </xf>
    <xf numFmtId="0" fontId="19" fillId="2" borderId="24" xfId="0" applyFont="1" applyFill="1" applyBorder="1" applyAlignment="1" applyProtection="1">
      <alignment horizontal="center" vertical="center" wrapText="1"/>
    </xf>
    <xf numFmtId="0" fontId="24" fillId="7" borderId="38" xfId="0" applyFont="1" applyFill="1" applyBorder="1" applyAlignment="1" applyProtection="1">
      <alignment horizontal="center" vertical="center"/>
      <protection locked="0"/>
    </xf>
    <xf numFmtId="0" fontId="24" fillId="7" borderId="31" xfId="0" applyFont="1" applyFill="1" applyBorder="1" applyAlignment="1" applyProtection="1">
      <alignment horizontal="center" vertical="center"/>
      <protection locked="0"/>
    </xf>
    <xf numFmtId="0" fontId="24" fillId="7" borderId="39" xfId="0" applyFont="1" applyFill="1" applyBorder="1" applyAlignment="1" applyProtection="1">
      <alignment horizontal="center" vertical="center"/>
      <protection locked="0"/>
    </xf>
    <xf numFmtId="0" fontId="24" fillId="7" borderId="26" xfId="0" applyFont="1" applyFill="1" applyBorder="1" applyAlignment="1" applyProtection="1">
      <alignment horizontal="center" vertical="center"/>
      <protection locked="0"/>
    </xf>
    <xf numFmtId="0" fontId="24" fillId="7" borderId="40" xfId="0" applyFont="1" applyFill="1" applyBorder="1" applyAlignment="1" applyProtection="1">
      <alignment horizontal="center" vertical="center"/>
      <protection locked="0"/>
    </xf>
    <xf numFmtId="0" fontId="24" fillId="7" borderId="27" xfId="0" applyFont="1" applyFill="1" applyBorder="1" applyAlignment="1" applyProtection="1">
      <alignment horizontal="center" vertical="center"/>
      <protection locked="0"/>
    </xf>
    <xf numFmtId="0" fontId="15" fillId="2" borderId="0" xfId="0" applyFont="1" applyFill="1" applyAlignment="1" applyProtection="1">
      <alignment horizontal="right" vertical="center"/>
    </xf>
    <xf numFmtId="0" fontId="15" fillId="2" borderId="0" xfId="0" applyFont="1" applyFill="1" applyBorder="1" applyAlignment="1" applyProtection="1">
      <alignment horizontal="right" vertical="center"/>
    </xf>
    <xf numFmtId="0" fontId="2" fillId="2" borderId="0" xfId="0" applyFont="1" applyFill="1" applyBorder="1" applyAlignment="1" applyProtection="1">
      <alignment horizontal="center" vertical="center"/>
    </xf>
    <xf numFmtId="164" fontId="6" fillId="2" borderId="0" xfId="0" applyNumberFormat="1" applyFont="1" applyFill="1" applyBorder="1" applyAlignment="1" applyProtection="1">
      <alignment horizontal="center" vertical="center"/>
    </xf>
    <xf numFmtId="0" fontId="15" fillId="0" borderId="0" xfId="0" applyFont="1" applyFill="1" applyAlignment="1" applyProtection="1">
      <alignment vertical="center"/>
      <protection locked="0"/>
    </xf>
    <xf numFmtId="43" fontId="20" fillId="2" borderId="41" xfId="1" applyNumberFormat="1" applyFont="1" applyFill="1" applyBorder="1" applyAlignment="1" applyProtection="1">
      <alignment horizontal="right" vertical="center"/>
    </xf>
    <xf numFmtId="164" fontId="20" fillId="2" borderId="41" xfId="0" applyNumberFormat="1" applyFont="1" applyFill="1" applyBorder="1" applyAlignment="1" applyProtection="1">
      <alignment horizontal="right" vertical="center"/>
    </xf>
    <xf numFmtId="164" fontId="6" fillId="2" borderId="14" xfId="0" applyNumberFormat="1" applyFont="1" applyFill="1" applyBorder="1" applyAlignment="1" applyProtection="1">
      <alignment horizontal="center" vertical="center"/>
    </xf>
    <xf numFmtId="167" fontId="20" fillId="2" borderId="12" xfId="1" applyNumberFormat="1" applyFont="1" applyFill="1" applyBorder="1" applyAlignment="1" applyProtection="1">
      <alignment vertical="center"/>
    </xf>
    <xf numFmtId="164" fontId="20" fillId="2" borderId="12" xfId="0" applyNumberFormat="1" applyFont="1" applyFill="1" applyBorder="1" applyAlignment="1" applyProtection="1">
      <alignment horizontal="right" vertical="center"/>
    </xf>
    <xf numFmtId="0" fontId="6" fillId="5" borderId="42" xfId="0" applyFont="1" applyFill="1" applyBorder="1" applyAlignment="1" applyProtection="1">
      <alignment horizontal="center" vertical="center"/>
      <protection locked="0"/>
    </xf>
    <xf numFmtId="0" fontId="6" fillId="5" borderId="43" xfId="0" applyFont="1" applyFill="1" applyBorder="1" applyAlignment="1" applyProtection="1">
      <alignment horizontal="center" vertical="center"/>
      <protection locked="0"/>
    </xf>
    <xf numFmtId="0" fontId="6" fillId="5" borderId="21" xfId="0" applyFont="1" applyFill="1" applyBorder="1" applyAlignment="1" applyProtection="1">
      <alignment horizontal="center" vertical="center"/>
      <protection locked="0"/>
    </xf>
    <xf numFmtId="0" fontId="6" fillId="5" borderId="26" xfId="0" applyFont="1" applyFill="1" applyBorder="1" applyAlignment="1" applyProtection="1">
      <alignment horizontal="center" vertical="center"/>
      <protection locked="0"/>
    </xf>
    <xf numFmtId="0" fontId="6" fillId="5" borderId="22" xfId="0" applyFont="1" applyFill="1" applyBorder="1" applyAlignment="1" applyProtection="1">
      <alignment horizontal="center" vertical="center"/>
      <protection locked="0"/>
    </xf>
    <xf numFmtId="0" fontId="6" fillId="5" borderId="27" xfId="0" applyFont="1" applyFill="1" applyBorder="1" applyAlignment="1" applyProtection="1">
      <alignment horizontal="center" vertical="center"/>
      <protection locked="0"/>
    </xf>
    <xf numFmtId="0" fontId="6" fillId="8" borderId="43" xfId="0" applyFont="1" applyFill="1" applyBorder="1" applyAlignment="1" applyProtection="1">
      <alignment horizontal="center" vertical="center"/>
    </xf>
    <xf numFmtId="164" fontId="6" fillId="2" borderId="17" xfId="0" applyNumberFormat="1" applyFont="1" applyFill="1" applyBorder="1" applyAlignment="1" applyProtection="1">
      <alignment horizontal="center" vertical="center"/>
    </xf>
    <xf numFmtId="164" fontId="6" fillId="2" borderId="25" xfId="0" applyNumberFormat="1" applyFont="1" applyFill="1" applyBorder="1" applyAlignment="1" applyProtection="1">
      <alignment horizontal="center" vertical="center"/>
    </xf>
    <xf numFmtId="164" fontId="21" fillId="2" borderId="32" xfId="0" applyNumberFormat="1" applyFont="1" applyFill="1" applyBorder="1" applyAlignment="1" applyProtection="1">
      <alignment vertical="center"/>
    </xf>
    <xf numFmtId="164" fontId="21" fillId="2" borderId="23" xfId="0" applyNumberFormat="1" applyFont="1" applyFill="1" applyBorder="1" applyAlignment="1" applyProtection="1">
      <alignment vertical="center"/>
    </xf>
    <xf numFmtId="164" fontId="21" fillId="2" borderId="28" xfId="0" applyNumberFormat="1" applyFont="1" applyFill="1" applyBorder="1" applyAlignment="1" applyProtection="1">
      <alignment vertical="center"/>
    </xf>
    <xf numFmtId="0" fontId="7" fillId="2" borderId="0" xfId="0" applyFont="1" applyFill="1" applyBorder="1" applyAlignment="1" applyProtection="1">
      <alignment horizontal="right" vertical="center"/>
    </xf>
    <xf numFmtId="0" fontId="4" fillId="3" borderId="0" xfId="0" applyFont="1" applyFill="1" applyAlignment="1" applyProtection="1">
      <alignment vertical="center"/>
    </xf>
    <xf numFmtId="164" fontId="6" fillId="2" borderId="15" xfId="0" applyNumberFormat="1" applyFont="1" applyFill="1" applyBorder="1" applyAlignment="1" applyProtection="1">
      <alignment vertical="center"/>
    </xf>
    <xf numFmtId="164" fontId="6" fillId="2" borderId="41" xfId="0" applyNumberFormat="1" applyFont="1" applyFill="1" applyBorder="1" applyAlignment="1" applyProtection="1">
      <alignment vertical="center"/>
    </xf>
    <xf numFmtId="164" fontId="6" fillId="2" borderId="47" xfId="0" applyNumberFormat="1" applyFont="1" applyFill="1" applyBorder="1" applyAlignment="1" applyProtection="1">
      <alignment vertical="center"/>
    </xf>
    <xf numFmtId="164" fontId="6" fillId="2" borderId="14" xfId="0" applyNumberFormat="1" applyFont="1" applyFill="1" applyBorder="1" applyAlignment="1" applyProtection="1">
      <alignment vertical="center"/>
    </xf>
    <xf numFmtId="164" fontId="6" fillId="2" borderId="25" xfId="0" applyNumberFormat="1" applyFont="1" applyFill="1" applyBorder="1" applyAlignment="1" applyProtection="1">
      <alignment vertical="center"/>
    </xf>
    <xf numFmtId="164" fontId="6" fillId="2" borderId="17" xfId="0" applyNumberFormat="1" applyFont="1" applyFill="1" applyBorder="1" applyAlignment="1" applyProtection="1">
      <alignment vertical="center"/>
    </xf>
    <xf numFmtId="0" fontId="14" fillId="2" borderId="0" xfId="0" applyFont="1" applyFill="1" applyAlignment="1" applyProtection="1">
      <alignment vertical="center"/>
    </xf>
    <xf numFmtId="0" fontId="11" fillId="2" borderId="49"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2" borderId="29" xfId="0" applyFont="1" applyFill="1" applyBorder="1" applyAlignment="1" applyProtection="1">
      <alignment horizontal="center" vertical="center" wrapText="1"/>
    </xf>
    <xf numFmtId="0" fontId="1" fillId="2" borderId="41" xfId="0" applyFont="1" applyFill="1" applyBorder="1" applyAlignment="1" applyProtection="1">
      <alignment horizontal="left" vertical="center"/>
    </xf>
    <xf numFmtId="0" fontId="15" fillId="2" borderId="41" xfId="0" applyFont="1" applyFill="1" applyBorder="1" applyAlignment="1" applyProtection="1">
      <alignment horizontal="left" vertical="top" wrapText="1" indent="1"/>
    </xf>
    <xf numFmtId="0" fontId="15" fillId="2" borderId="45" xfId="0" applyFont="1" applyFill="1" applyBorder="1" applyAlignment="1" applyProtection="1">
      <alignment horizontal="left" vertical="top" wrapText="1" indent="1"/>
    </xf>
    <xf numFmtId="43" fontId="20" fillId="2" borderId="13" xfId="1" applyNumberFormat="1" applyFont="1" applyFill="1" applyBorder="1" applyAlignment="1" applyProtection="1">
      <alignment horizontal="right" vertical="center"/>
    </xf>
    <xf numFmtId="0" fontId="1" fillId="2" borderId="0" xfId="0" applyFont="1" applyFill="1" applyAlignment="1" applyProtection="1">
      <alignment vertical="center"/>
    </xf>
    <xf numFmtId="0" fontId="1" fillId="2" borderId="0" xfId="0" applyFont="1" applyFill="1" applyAlignment="1" applyProtection="1">
      <alignment horizontal="left" vertical="center"/>
    </xf>
    <xf numFmtId="0" fontId="11" fillId="2" borderId="0" xfId="0" applyFont="1" applyFill="1" applyAlignment="1" applyProtection="1">
      <alignment horizontal="left" vertical="center" wrapText="1"/>
    </xf>
    <xf numFmtId="0" fontId="15" fillId="2" borderId="0" xfId="0" applyFont="1" applyFill="1" applyAlignment="1" applyProtection="1">
      <alignment horizontal="left" vertical="center"/>
    </xf>
    <xf numFmtId="0" fontId="2" fillId="2" borderId="0" xfId="0" applyFont="1" applyFill="1" applyAlignment="1" applyProtection="1">
      <alignment vertical="center"/>
    </xf>
    <xf numFmtId="0" fontId="14" fillId="2" borderId="0" xfId="0" applyFont="1" applyFill="1" applyBorder="1" applyAlignment="1" applyProtection="1">
      <alignment vertical="center"/>
      <protection locked="0"/>
    </xf>
    <xf numFmtId="0" fontId="5" fillId="2" borderId="0" xfId="0" applyFont="1" applyFill="1" applyAlignment="1" applyProtection="1">
      <alignment vertical="center" wrapText="1"/>
    </xf>
    <xf numFmtId="0" fontId="14" fillId="2" borderId="0" xfId="0" applyFont="1" applyFill="1" applyBorder="1" applyAlignment="1" applyProtection="1">
      <alignment vertical="center"/>
    </xf>
    <xf numFmtId="164" fontId="27" fillId="2" borderId="18" xfId="0" applyNumberFormat="1" applyFont="1" applyFill="1" applyBorder="1" applyAlignment="1" applyProtection="1">
      <alignment horizontal="right" vertical="center"/>
    </xf>
    <xf numFmtId="0" fontId="6" fillId="0" borderId="23" xfId="0" applyFont="1" applyFill="1" applyBorder="1" applyAlignment="1" applyProtection="1">
      <alignment horizontal="center" vertical="center"/>
    </xf>
    <xf numFmtId="164" fontId="27" fillId="2" borderId="23" xfId="0" applyNumberFormat="1" applyFont="1" applyFill="1" applyBorder="1" applyAlignment="1" applyProtection="1">
      <alignment horizontal="right" vertical="center"/>
    </xf>
    <xf numFmtId="0" fontId="6" fillId="0" borderId="28" xfId="0" applyFont="1" applyFill="1" applyBorder="1" applyAlignment="1" applyProtection="1">
      <alignment horizontal="center" vertical="center"/>
    </xf>
    <xf numFmtId="0" fontId="6" fillId="0" borderId="18" xfId="0" applyFont="1" applyFill="1" applyBorder="1" applyAlignment="1" applyProtection="1">
      <alignment horizontal="center" vertical="center"/>
    </xf>
    <xf numFmtId="0" fontId="17" fillId="2" borderId="0" xfId="0" applyFont="1" applyFill="1" applyBorder="1" applyAlignment="1" applyProtection="1">
      <alignment vertical="center"/>
    </xf>
    <xf numFmtId="0" fontId="2" fillId="9" borderId="2" xfId="0" applyFont="1" applyFill="1" applyBorder="1" applyAlignment="1" applyProtection="1">
      <alignment horizontal="center" vertical="center" wrapText="1"/>
    </xf>
    <xf numFmtId="0" fontId="2" fillId="9" borderId="4" xfId="0" applyFont="1" applyFill="1" applyBorder="1" applyAlignment="1" applyProtection="1">
      <alignment horizontal="center" vertical="center" wrapText="1"/>
    </xf>
    <xf numFmtId="0" fontId="2" fillId="9" borderId="3" xfId="0" applyFont="1" applyFill="1" applyBorder="1" applyAlignment="1" applyProtection="1">
      <alignment horizontal="center" vertical="center" wrapText="1"/>
    </xf>
    <xf numFmtId="0" fontId="11" fillId="2" borderId="0" xfId="0" applyFont="1" applyFill="1" applyBorder="1" applyAlignment="1" applyProtection="1">
      <alignment horizontal="left" vertical="top" wrapText="1"/>
    </xf>
    <xf numFmtId="164" fontId="22" fillId="4" borderId="20" xfId="0" applyNumberFormat="1" applyFont="1" applyFill="1" applyBorder="1" applyAlignment="1" applyProtection="1">
      <alignment horizontal="right" vertical="center"/>
    </xf>
    <xf numFmtId="164" fontId="22" fillId="4" borderId="19" xfId="0" applyNumberFormat="1" applyFont="1" applyFill="1" applyBorder="1" applyAlignment="1" applyProtection="1">
      <alignment horizontal="right" vertical="center"/>
    </xf>
    <xf numFmtId="0" fontId="7" fillId="2" borderId="0" xfId="0" applyFont="1" applyFill="1" applyBorder="1" applyAlignment="1" applyProtection="1">
      <alignment horizontal="right" vertical="center"/>
    </xf>
    <xf numFmtId="0" fontId="13" fillId="9" borderId="48" xfId="0" applyFont="1" applyFill="1" applyBorder="1" applyAlignment="1" applyProtection="1">
      <alignment horizontal="center" vertical="center" wrapText="1"/>
    </xf>
    <xf numFmtId="0" fontId="13" fillId="9" borderId="29" xfId="0" applyFont="1" applyFill="1" applyBorder="1" applyAlignment="1" applyProtection="1">
      <alignment horizontal="center" vertical="center" wrapText="1"/>
    </xf>
    <xf numFmtId="0" fontId="2" fillId="9" borderId="6" xfId="0" applyFont="1" applyFill="1" applyBorder="1" applyAlignment="1" applyProtection="1">
      <alignment horizontal="center" vertical="center"/>
    </xf>
    <xf numFmtId="0" fontId="2" fillId="9" borderId="8" xfId="0" applyFont="1" applyFill="1" applyBorder="1" applyAlignment="1" applyProtection="1">
      <alignment horizontal="center" vertical="center"/>
    </xf>
    <xf numFmtId="0" fontId="2" fillId="9" borderId="1" xfId="0" applyFont="1" applyFill="1" applyBorder="1" applyAlignment="1" applyProtection="1">
      <alignment horizontal="center" vertical="center"/>
    </xf>
    <xf numFmtId="0" fontId="2" fillId="9" borderId="5" xfId="0" applyFont="1" applyFill="1" applyBorder="1" applyAlignment="1" applyProtection="1">
      <alignment horizontal="center" vertical="center"/>
    </xf>
    <xf numFmtId="0" fontId="2" fillId="2" borderId="0" xfId="0" applyFont="1" applyFill="1" applyAlignment="1" applyProtection="1">
      <alignment vertical="center" wrapText="1"/>
    </xf>
    <xf numFmtId="0" fontId="2" fillId="2" borderId="5" xfId="0" applyFont="1" applyFill="1" applyBorder="1" applyAlignment="1" applyProtection="1">
      <alignment vertical="center" wrapText="1"/>
    </xf>
    <xf numFmtId="0" fontId="5" fillId="5" borderId="2" xfId="0" applyFont="1" applyFill="1" applyBorder="1" applyAlignment="1" applyProtection="1">
      <alignment horizontal="center" vertical="center" wrapText="1"/>
      <protection locked="0"/>
    </xf>
    <xf numFmtId="0" fontId="5" fillId="5" borderId="4" xfId="0" applyFont="1" applyFill="1" applyBorder="1" applyAlignment="1" applyProtection="1">
      <alignment horizontal="center" vertical="center" wrapText="1"/>
      <protection locked="0"/>
    </xf>
    <xf numFmtId="0" fontId="5" fillId="5" borderId="3" xfId="0" applyFont="1" applyFill="1" applyBorder="1" applyAlignment="1" applyProtection="1">
      <alignment horizontal="center" vertical="center" wrapText="1"/>
      <protection locked="0"/>
    </xf>
    <xf numFmtId="0" fontId="2" fillId="2" borderId="0" xfId="0" applyFont="1" applyFill="1" applyAlignment="1" applyProtection="1">
      <alignment vertical="center"/>
    </xf>
    <xf numFmtId="0" fontId="5" fillId="5" borderId="6" xfId="0" applyFont="1" applyFill="1" applyBorder="1" applyAlignment="1" applyProtection="1">
      <alignment horizontal="center" vertical="center" wrapText="1"/>
      <protection locked="0"/>
    </xf>
    <xf numFmtId="0" fontId="5" fillId="5" borderId="7" xfId="0" applyFont="1" applyFill="1" applyBorder="1" applyAlignment="1" applyProtection="1">
      <alignment horizontal="center" vertical="center" wrapText="1"/>
      <protection locked="0"/>
    </xf>
    <xf numFmtId="0" fontId="5" fillId="5" borderId="8" xfId="0" applyFont="1" applyFill="1" applyBorder="1" applyAlignment="1" applyProtection="1">
      <alignment horizontal="center" vertical="center" wrapText="1"/>
      <protection locked="0"/>
    </xf>
    <xf numFmtId="0" fontId="5" fillId="5" borderId="1" xfId="0" applyFont="1" applyFill="1" applyBorder="1" applyAlignment="1" applyProtection="1">
      <alignment horizontal="center" vertical="center" wrapText="1"/>
      <protection locked="0"/>
    </xf>
    <xf numFmtId="0" fontId="5" fillId="5" borderId="0" xfId="0" applyFont="1" applyFill="1" applyBorder="1" applyAlignment="1" applyProtection="1">
      <alignment horizontal="center" vertical="center" wrapText="1"/>
      <protection locked="0"/>
    </xf>
    <xf numFmtId="0" fontId="5" fillId="5" borderId="5" xfId="0" applyFont="1" applyFill="1" applyBorder="1" applyAlignment="1" applyProtection="1">
      <alignment horizontal="center" vertical="center" wrapText="1"/>
      <protection locked="0"/>
    </xf>
    <xf numFmtId="0" fontId="5" fillId="5" borderId="9" xfId="0" applyFont="1" applyFill="1" applyBorder="1" applyAlignment="1" applyProtection="1">
      <alignment horizontal="center" vertical="center" wrapText="1"/>
      <protection locked="0"/>
    </xf>
    <xf numFmtId="0" fontId="5" fillId="5" borderId="10" xfId="0" applyFont="1" applyFill="1" applyBorder="1" applyAlignment="1" applyProtection="1">
      <alignment horizontal="center" vertical="center" wrapText="1"/>
      <protection locked="0"/>
    </xf>
    <xf numFmtId="0" fontId="5" fillId="5" borderId="11" xfId="0" applyFont="1" applyFill="1" applyBorder="1" applyAlignment="1" applyProtection="1">
      <alignment horizontal="center" vertical="center" wrapText="1"/>
      <protection locked="0"/>
    </xf>
    <xf numFmtId="0" fontId="15" fillId="2" borderId="51" xfId="0" applyFont="1" applyFill="1" applyBorder="1" applyAlignment="1" applyProtection="1">
      <alignment horizontal="left" vertical="center" wrapText="1"/>
    </xf>
    <xf numFmtId="0" fontId="15" fillId="2" borderId="41" xfId="0" applyFont="1" applyFill="1" applyBorder="1" applyAlignment="1" applyProtection="1">
      <alignment horizontal="left" vertical="center" wrapText="1"/>
    </xf>
    <xf numFmtId="0" fontId="15" fillId="2" borderId="45" xfId="0" applyFont="1" applyFill="1" applyBorder="1" applyAlignment="1" applyProtection="1">
      <alignment horizontal="left" vertical="center" wrapText="1"/>
    </xf>
    <xf numFmtId="0" fontId="4" fillId="3" borderId="0" xfId="0" applyFont="1" applyFill="1" applyAlignment="1" applyProtection="1">
      <alignment vertical="center"/>
    </xf>
    <xf numFmtId="0" fontId="2" fillId="2" borderId="38" xfId="0" applyFont="1" applyFill="1" applyBorder="1" applyAlignment="1" applyProtection="1">
      <alignment horizontal="center" vertical="center"/>
    </xf>
    <xf numFmtId="0" fontId="2" fillId="2" borderId="44" xfId="0" applyFont="1" applyFill="1" applyBorder="1" applyAlignment="1" applyProtection="1">
      <alignment horizontal="center" vertical="center"/>
    </xf>
    <xf numFmtId="0" fontId="2" fillId="2" borderId="39" xfId="0" applyFont="1" applyFill="1" applyBorder="1" applyAlignment="1" applyProtection="1">
      <alignment horizontal="center" vertical="center"/>
    </xf>
    <xf numFmtId="0" fontId="2" fillId="2" borderId="45" xfId="0" applyFont="1" applyFill="1" applyBorder="1" applyAlignment="1" applyProtection="1">
      <alignment horizontal="center" vertical="center"/>
    </xf>
    <xf numFmtId="0" fontId="26" fillId="5" borderId="2"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2" fillId="2" borderId="5" xfId="0" applyFont="1" applyFill="1" applyBorder="1" applyAlignment="1" applyProtection="1">
      <alignment vertical="center"/>
    </xf>
    <xf numFmtId="0" fontId="2" fillId="9" borderId="20" xfId="0" applyFont="1" applyFill="1" applyBorder="1" applyAlignment="1" applyProtection="1">
      <alignment horizontal="center" vertical="center" wrapText="1"/>
    </xf>
    <xf numFmtId="0" fontId="2" fillId="9" borderId="32" xfId="0" applyFont="1" applyFill="1" applyBorder="1" applyAlignment="1" applyProtection="1">
      <alignment horizontal="center" vertical="center" wrapText="1"/>
    </xf>
    <xf numFmtId="0" fontId="13" fillId="9" borderId="5" xfId="0" applyFont="1" applyFill="1" applyBorder="1" applyAlignment="1" applyProtection="1">
      <alignment horizontal="center" vertical="center" wrapText="1"/>
    </xf>
    <xf numFmtId="0" fontId="13" fillId="9" borderId="44"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protection locked="0"/>
    </xf>
    <xf numFmtId="166" fontId="15" fillId="5" borderId="15" xfId="0" applyNumberFormat="1" applyFont="1" applyFill="1" applyBorder="1" applyAlignment="1" applyProtection="1">
      <alignment horizontal="center" vertical="center"/>
      <protection locked="0"/>
    </xf>
    <xf numFmtId="0" fontId="15" fillId="5" borderId="15" xfId="0" applyFont="1" applyFill="1" applyBorder="1" applyAlignment="1" applyProtection="1">
      <alignment horizontal="center" vertical="center"/>
      <protection locked="0"/>
    </xf>
    <xf numFmtId="0" fontId="15" fillId="5" borderId="6" xfId="0" applyFont="1" applyFill="1" applyBorder="1" applyAlignment="1" applyProtection="1">
      <alignment horizontal="left" vertical="top" wrapText="1"/>
      <protection locked="0"/>
    </xf>
    <xf numFmtId="0" fontId="15" fillId="5" borderId="7" xfId="0" applyFont="1" applyFill="1" applyBorder="1" applyAlignment="1" applyProtection="1">
      <alignment horizontal="left" vertical="top" wrapText="1"/>
      <protection locked="0"/>
    </xf>
    <xf numFmtId="0" fontId="15" fillId="5" borderId="8" xfId="0" applyFont="1" applyFill="1" applyBorder="1" applyAlignment="1" applyProtection="1">
      <alignment horizontal="left" vertical="top" wrapText="1"/>
      <protection locked="0"/>
    </xf>
    <xf numFmtId="0" fontId="15" fillId="5" borderId="9" xfId="0" applyFont="1" applyFill="1" applyBorder="1" applyAlignment="1" applyProtection="1">
      <alignment horizontal="left" vertical="top" wrapText="1"/>
      <protection locked="0"/>
    </xf>
    <xf numFmtId="0" fontId="15" fillId="5" borderId="10" xfId="0" applyFont="1" applyFill="1" applyBorder="1" applyAlignment="1" applyProtection="1">
      <alignment horizontal="left" vertical="top" wrapText="1"/>
      <protection locked="0"/>
    </xf>
    <xf numFmtId="0" fontId="15" fillId="5" borderId="11" xfId="0" applyFont="1" applyFill="1" applyBorder="1" applyAlignment="1" applyProtection="1">
      <alignment horizontal="left" vertical="top" wrapText="1"/>
      <protection locked="0"/>
    </xf>
    <xf numFmtId="0" fontId="2" fillId="2" borderId="40"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11" fillId="0" borderId="50" xfId="0" applyFont="1" applyFill="1" applyBorder="1" applyAlignment="1" applyProtection="1">
      <alignment horizontal="center" vertical="center" wrapText="1"/>
    </xf>
    <xf numFmtId="0" fontId="11" fillId="0" borderId="29" xfId="0" applyFont="1" applyFill="1" applyBorder="1" applyAlignment="1" applyProtection="1">
      <alignment horizontal="center" vertical="center" wrapText="1"/>
    </xf>
    <xf numFmtId="0" fontId="15" fillId="2" borderId="7" xfId="0" applyFont="1" applyFill="1" applyBorder="1" applyAlignment="1" applyProtection="1">
      <alignment horizontal="left" vertical="center" wrapText="1"/>
    </xf>
    <xf numFmtId="0" fontId="15" fillId="2" borderId="8" xfId="0" applyFont="1" applyFill="1" applyBorder="1" applyAlignment="1" applyProtection="1">
      <alignment horizontal="left" vertical="center" wrapText="1"/>
    </xf>
    <xf numFmtId="0" fontId="15" fillId="2" borderId="15" xfId="0" applyFont="1" applyFill="1" applyBorder="1" applyAlignment="1" applyProtection="1">
      <alignment horizontal="left" vertical="center" wrapText="1"/>
    </xf>
    <xf numFmtId="0" fontId="15" fillId="2" borderId="44" xfId="0" applyFont="1" applyFill="1" applyBorder="1" applyAlignment="1" applyProtection="1">
      <alignment horizontal="left" vertical="center" wrapText="1"/>
    </xf>
    <xf numFmtId="0" fontId="15" fillId="2" borderId="10" xfId="0" applyFont="1" applyFill="1" applyBorder="1" applyAlignment="1" applyProtection="1">
      <alignment horizontal="left" vertical="center" wrapText="1"/>
    </xf>
    <xf numFmtId="0" fontId="15" fillId="2" borderId="11" xfId="0" applyFont="1" applyFill="1" applyBorder="1" applyAlignment="1" applyProtection="1">
      <alignment horizontal="left" vertical="center" wrapText="1"/>
    </xf>
    <xf numFmtId="0" fontId="17" fillId="2" borderId="41" xfId="0" applyFont="1" applyFill="1" applyBorder="1" applyAlignment="1" applyProtection="1">
      <alignment horizontal="left" vertical="center"/>
      <protection locked="0"/>
    </xf>
    <xf numFmtId="168" fontId="20" fillId="2" borderId="12" xfId="1" applyNumberFormat="1" applyFont="1" applyFill="1" applyBorder="1" applyAlignment="1" applyProtection="1">
      <alignment horizontal="right" vertical="center"/>
    </xf>
    <xf numFmtId="168" fontId="20" fillId="2" borderId="41" xfId="1" applyNumberFormat="1" applyFont="1" applyFill="1" applyBorder="1" applyAlignment="1" applyProtection="1">
      <alignment horizontal="right" vertical="center"/>
    </xf>
    <xf numFmtId="0" fontId="30" fillId="2" borderId="51" xfId="0" applyFont="1" applyFill="1" applyBorder="1" applyAlignment="1" applyProtection="1">
      <alignment horizontal="left" vertical="center" wrapText="1"/>
    </xf>
  </cellXfs>
  <cellStyles count="4">
    <cellStyle name="Lien hypertexte" xfId="2" builtinId="8"/>
    <cellStyle name="Milliers" xfId="1" builtinId="3"/>
    <cellStyle name="Milliers 2" xfId="3" xr:uid="{00000000-0005-0000-0000-000002000000}"/>
    <cellStyle name="Normal" xfId="0" builtinId="0"/>
  </cellStyles>
  <dxfs count="1">
    <dxf>
      <font>
        <color rgb="FFC00000"/>
      </font>
    </dxf>
  </dxfs>
  <tableStyles count="0" defaultTableStyle="TableStyleMedium9" defaultPivotStyle="PivotStyleMedium7"/>
  <colors>
    <mruColors>
      <color rgb="FFFF5050"/>
      <color rgb="FFE42F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fmlaLink="$K$34" noThreeD="1"/>
</file>

<file path=xl/ctrlProps/ctrlProp2.xml><?xml version="1.0" encoding="utf-8"?>
<formControlPr xmlns="http://schemas.microsoft.com/office/spreadsheetml/2009/9/main" objectType="Radio" checked="Checked" firstButton="1" fmlaLink="$K$36"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firstButton="1" fmlaLink="$K$38"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368300</xdr:colOff>
      <xdr:row>1</xdr:row>
      <xdr:rowOff>79375</xdr:rowOff>
    </xdr:from>
    <xdr:to>
      <xdr:col>4</xdr:col>
      <xdr:colOff>126928</xdr:colOff>
      <xdr:row>5</xdr:row>
      <xdr:rowOff>137563</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68300" y="295275"/>
          <a:ext cx="4674908" cy="12646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17</xdr:col>
          <xdr:colOff>104775</xdr:colOff>
          <xdr:row>33</xdr:row>
          <xdr:rowOff>38100</xdr:rowOff>
        </xdr:from>
        <xdr:to>
          <xdr:col>17</xdr:col>
          <xdr:colOff>1019175</xdr:colOff>
          <xdr:row>33</xdr:row>
          <xdr:rowOff>333375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333333" mc:Ignorable="a14" a14:legacySpreadsheetColorIndex="63"/>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Assurance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34</xdr:row>
          <xdr:rowOff>333375</xdr:rowOff>
        </xdr:from>
        <xdr:to>
          <xdr:col>17</xdr:col>
          <xdr:colOff>1114425</xdr:colOff>
          <xdr:row>35</xdr:row>
          <xdr:rowOff>161925</xdr:rowOff>
        </xdr:to>
        <xdr:sp macro="" textlink="">
          <xdr:nvSpPr>
            <xdr:cNvPr id="1097" name="Option Button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Facture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35</xdr:row>
          <xdr:rowOff>180975</xdr:rowOff>
        </xdr:from>
        <xdr:to>
          <xdr:col>17</xdr:col>
          <xdr:colOff>1114425</xdr:colOff>
          <xdr:row>36</xdr:row>
          <xdr:rowOff>9525</xdr:rowOff>
        </xdr:to>
        <xdr:sp macro="" textlink="">
          <xdr:nvSpPr>
            <xdr:cNvPr id="1098" name="Option Button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E-banking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36</xdr:row>
          <xdr:rowOff>209550</xdr:rowOff>
        </xdr:from>
        <xdr:to>
          <xdr:col>17</xdr:col>
          <xdr:colOff>1076325</xdr:colOff>
          <xdr:row>37</xdr:row>
          <xdr:rowOff>66675</xdr:rowOff>
        </xdr:to>
        <xdr:sp macro="" textlink="">
          <xdr:nvSpPr>
            <xdr:cNvPr id="1099" name="Option Button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print@home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37</xdr:row>
          <xdr:rowOff>28575</xdr:rowOff>
        </xdr:from>
        <xdr:to>
          <xdr:col>17</xdr:col>
          <xdr:colOff>1076325</xdr:colOff>
          <xdr:row>37</xdr:row>
          <xdr:rowOff>295275</xdr:rowOff>
        </xdr:to>
        <xdr:sp macro="" textlink="">
          <xdr:nvSpPr>
            <xdr:cNvPr id="1100" name="Option Button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Poste Suisse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37</xdr:row>
          <xdr:rowOff>266700</xdr:rowOff>
        </xdr:from>
        <xdr:to>
          <xdr:col>17</xdr:col>
          <xdr:colOff>1076325</xdr:colOff>
          <xdr:row>38</xdr:row>
          <xdr:rowOff>104775</xdr:rowOff>
        </xdr:to>
        <xdr:sp macro="" textlink="">
          <xdr:nvSpPr>
            <xdr:cNvPr id="1101" name="Option Button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Post Europe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1266825</xdr:colOff>
          <xdr:row>36</xdr:row>
          <xdr:rowOff>171450</xdr:rowOff>
        </xdr:from>
        <xdr:to>
          <xdr:col>17</xdr:col>
          <xdr:colOff>1219200</xdr:colOff>
          <xdr:row>38</xdr:row>
          <xdr:rowOff>209550</xdr:rowOff>
        </xdr:to>
        <xdr:sp macro="" textlink="">
          <xdr:nvSpPr>
            <xdr:cNvPr id="1104" name="Group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ureau">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s://support.starticket.ch/hc/fr/articles/203221962-Assurance-billet" TargetMode="External"/><Relationship Id="rId1" Type="http://schemas.openxmlformats.org/officeDocument/2006/relationships/hyperlink" Target="https://support.starticket.ch/hc/fr/articles/202810642-Conditions-g&#233;n&#233;rales-de-vente-CGV"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3:X64"/>
  <sheetViews>
    <sheetView tabSelected="1" zoomScale="70" zoomScaleNormal="70" zoomScalePageLayoutView="50" workbookViewId="0">
      <selection activeCell="F10" sqref="F10:I10"/>
    </sheetView>
  </sheetViews>
  <sheetFormatPr baseColWidth="10" defaultColWidth="10.875" defaultRowHeight="15"/>
  <cols>
    <col min="1" max="1" width="3.625" style="84" customWidth="1"/>
    <col min="2" max="2" width="19.625" style="84" customWidth="1"/>
    <col min="3" max="3" width="22.5" style="84" customWidth="1"/>
    <col min="4" max="9" width="17.375" style="84" customWidth="1"/>
    <col min="10" max="10" width="7.125" style="84" customWidth="1"/>
    <col min="11" max="11" width="38.625" style="84" customWidth="1"/>
    <col min="12" max="12" width="28.125" style="84" customWidth="1"/>
    <col min="13" max="13" width="23.625" style="84" customWidth="1"/>
    <col min="14" max="19" width="17" style="84" customWidth="1"/>
    <col min="20" max="20" width="18.625" style="84" customWidth="1"/>
    <col min="21" max="21" width="19.625" style="84" customWidth="1"/>
    <col min="22" max="22" width="18.875" style="84" customWidth="1"/>
    <col min="23" max="23" width="27.125" style="84" customWidth="1"/>
    <col min="24" max="24" width="27" style="84" customWidth="1"/>
    <col min="25" max="25" width="31.5" style="84" customWidth="1"/>
    <col min="26" max="16384" width="10.875" style="84"/>
  </cols>
  <sheetData>
    <row r="3" spans="2:24" ht="45">
      <c r="K3" s="1" t="s">
        <v>86</v>
      </c>
      <c r="X3" s="13"/>
    </row>
    <row r="4" spans="2:24" ht="15" customHeight="1"/>
    <row r="5" spans="2:24" ht="15" customHeight="1">
      <c r="K5" s="11" t="s">
        <v>54</v>
      </c>
    </row>
    <row r="8" spans="2:24" ht="23.25">
      <c r="B8" s="129" t="s">
        <v>63</v>
      </c>
      <c r="C8" s="129"/>
      <c r="D8" s="129"/>
      <c r="E8" s="129"/>
      <c r="F8" s="129"/>
      <c r="G8" s="129"/>
      <c r="H8" s="129"/>
      <c r="I8" s="129"/>
      <c r="J8" s="2"/>
      <c r="K8" s="69" t="s">
        <v>61</v>
      </c>
      <c r="L8" s="69"/>
      <c r="M8" s="69"/>
      <c r="N8" s="69"/>
      <c r="O8" s="69"/>
      <c r="P8" s="69"/>
      <c r="Q8" s="69"/>
      <c r="R8" s="69"/>
      <c r="S8" s="69"/>
      <c r="T8" s="69"/>
      <c r="U8" s="69"/>
      <c r="V8" s="69"/>
      <c r="W8" s="69"/>
    </row>
    <row r="9" spans="2:24" ht="15.75" thickBot="1"/>
    <row r="10" spans="2:24" s="8" customFormat="1" ht="102" thickBot="1">
      <c r="B10" s="111" t="s">
        <v>0</v>
      </c>
      <c r="C10" s="111"/>
      <c r="D10" s="111"/>
      <c r="E10" s="112"/>
      <c r="F10" s="113"/>
      <c r="G10" s="114"/>
      <c r="H10" s="114"/>
      <c r="I10" s="115"/>
      <c r="J10" s="12"/>
      <c r="K10" s="33" t="s">
        <v>12</v>
      </c>
      <c r="L10" s="34" t="s">
        <v>19</v>
      </c>
      <c r="M10" s="35" t="s">
        <v>4</v>
      </c>
      <c r="N10" s="36" t="s">
        <v>6</v>
      </c>
      <c r="O10" s="34" t="s">
        <v>5</v>
      </c>
      <c r="P10" s="34" t="s">
        <v>7</v>
      </c>
      <c r="Q10" s="34" t="s">
        <v>8</v>
      </c>
      <c r="R10" s="34" t="s">
        <v>65</v>
      </c>
      <c r="S10" s="37" t="s">
        <v>66</v>
      </c>
      <c r="T10" s="25" t="s">
        <v>82</v>
      </c>
      <c r="U10" s="26" t="s">
        <v>83</v>
      </c>
      <c r="V10" s="38" t="s">
        <v>64</v>
      </c>
      <c r="W10" s="39" t="s">
        <v>17</v>
      </c>
    </row>
    <row r="11" spans="2:24" ht="30.95" customHeight="1" thickBot="1">
      <c r="B11" s="88"/>
      <c r="C11" s="88"/>
      <c r="D11" s="88"/>
      <c r="E11" s="88"/>
      <c r="F11" s="90"/>
      <c r="G11" s="90"/>
      <c r="H11" s="90"/>
      <c r="I11" s="90"/>
      <c r="J11" s="3"/>
      <c r="K11" s="27" t="s">
        <v>43</v>
      </c>
      <c r="L11" s="30" t="s">
        <v>13</v>
      </c>
      <c r="M11" s="24" t="s">
        <v>21</v>
      </c>
      <c r="N11" s="56"/>
      <c r="O11" s="57"/>
      <c r="P11" s="57"/>
      <c r="Q11" s="62"/>
      <c r="R11" s="57"/>
      <c r="S11" s="62"/>
      <c r="T11" s="40"/>
      <c r="U11" s="41"/>
      <c r="V11" s="96" t="str">
        <f>IF(OR(SUM(N11:U11)="",SUM(N11:U11)=0),"",IF(SUM(N11:U11)&lt;21,"Erreur: min de commande 21",SUM(N11:U11)))</f>
        <v/>
      </c>
      <c r="W11" s="92" t="str">
        <f>IF(OR(SUM(N11:U11)="",SUM(N11:U11)=0),"",IF(SUM(N11:U11)&lt;21,"-",(N11*$F$32)+(O11*$F$33)+(P11*$F$34)+(Q11*$F$35)+(R11*$F$36)+(S11*$F$37)+(T11*$F$37)+(U11*$F$37)))</f>
        <v/>
      </c>
    </row>
    <row r="12" spans="2:24" ht="30.95" customHeight="1" thickBot="1">
      <c r="B12" s="116" t="s">
        <v>1</v>
      </c>
      <c r="C12" s="116"/>
      <c r="D12" s="116"/>
      <c r="E12" s="137"/>
      <c r="F12" s="113"/>
      <c r="G12" s="114"/>
      <c r="H12" s="114"/>
      <c r="I12" s="115"/>
      <c r="J12" s="3"/>
      <c r="K12" s="28" t="s">
        <v>23</v>
      </c>
      <c r="L12" s="31" t="s">
        <v>14</v>
      </c>
      <c r="M12" s="22" t="s">
        <v>20</v>
      </c>
      <c r="N12" s="58"/>
      <c r="O12" s="19"/>
      <c r="P12" s="19"/>
      <c r="Q12" s="19"/>
      <c r="R12" s="19"/>
      <c r="S12" s="59"/>
      <c r="T12" s="42"/>
      <c r="U12" s="43"/>
      <c r="V12" s="93" t="str">
        <f>IF(OR(SUM(N12:U12)="",SUM(N12:U12)=0),"",IF(SUM(N12:U12)&lt;21,"Erreur: min de commande 21",SUM(N12:U12)))</f>
        <v/>
      </c>
      <c r="W12" s="94" t="str">
        <f>IF(OR(SUM(N12:U12)="",SUM(N12:U12)=0),"",IF(SUM(N12:U12)&lt;21,"-",(N12*$I$32)+(O12*$I$33)+(P12*$I$34)+(Q12*$I$35)+(R12*$I$36)+(S12*$I$37)+(T12*$I$37)+(U12*$I$37)))</f>
        <v/>
      </c>
    </row>
    <row r="13" spans="2:24" ht="30.95" customHeight="1" thickBot="1">
      <c r="B13" s="88"/>
      <c r="C13" s="88"/>
      <c r="D13" s="88"/>
      <c r="E13" s="88"/>
      <c r="F13" s="90"/>
      <c r="G13" s="90"/>
      <c r="H13" s="90"/>
      <c r="I13" s="90"/>
      <c r="J13" s="3"/>
      <c r="K13" s="28" t="s">
        <v>24</v>
      </c>
      <c r="L13" s="31" t="s">
        <v>56</v>
      </c>
      <c r="M13" s="22" t="s">
        <v>15</v>
      </c>
      <c r="N13" s="58"/>
      <c r="O13" s="19"/>
      <c r="P13" s="62"/>
      <c r="Q13" s="62"/>
      <c r="R13" s="62"/>
      <c r="S13" s="62"/>
      <c r="T13" s="42"/>
      <c r="U13" s="43"/>
      <c r="V13" s="93" t="str">
        <f t="shared" ref="V13:V31" si="0">IF(OR(SUM(N13:U13)="",SUM(N13:U13)=0),"",IF(SUM(N13:U13)&lt;21,"Erreur: min de commande 21",SUM(N13:U13)))</f>
        <v/>
      </c>
      <c r="W13" s="94" t="str">
        <f t="shared" ref="W13:W31" si="1">IF(OR(SUM(N13:U13)="",SUM(N13:U13)=0),"",IF(SUM(N13:U13)&lt;21,"-",(N13*$I$32)+(O13*$I$33)+(P13*$I$34)+(Q13*$I$35)+(R13*$I$36)+(S13*$I$37)+(T13*$I$37)+(U13*$I$37)))</f>
        <v/>
      </c>
    </row>
    <row r="14" spans="2:24" ht="30.95" customHeight="1" thickBot="1">
      <c r="B14" s="116" t="s">
        <v>55</v>
      </c>
      <c r="C14" s="116"/>
      <c r="D14" s="116"/>
      <c r="E14" s="137"/>
      <c r="F14" s="134"/>
      <c r="G14" s="135"/>
      <c r="H14" s="135"/>
      <c r="I14" s="136"/>
      <c r="J14" s="3"/>
      <c r="K14" s="28" t="s">
        <v>25</v>
      </c>
      <c r="L14" s="31" t="s">
        <v>56</v>
      </c>
      <c r="M14" s="22" t="s">
        <v>15</v>
      </c>
      <c r="N14" s="58"/>
      <c r="O14" s="62"/>
      <c r="P14" s="62"/>
      <c r="Q14" s="62"/>
      <c r="R14" s="62"/>
      <c r="S14" s="62"/>
      <c r="T14" s="42"/>
      <c r="U14" s="43"/>
      <c r="V14" s="93" t="str">
        <f t="shared" si="0"/>
        <v/>
      </c>
      <c r="W14" s="94" t="str">
        <f t="shared" si="1"/>
        <v/>
      </c>
    </row>
    <row r="15" spans="2:24" ht="36.75" customHeight="1" thickBot="1">
      <c r="B15" s="88"/>
      <c r="C15" s="88"/>
      <c r="D15" s="88"/>
      <c r="E15" s="88"/>
      <c r="F15" s="90"/>
      <c r="G15" s="90"/>
      <c r="H15" s="90"/>
      <c r="I15" s="90"/>
      <c r="J15" s="3"/>
      <c r="K15" s="28" t="s">
        <v>26</v>
      </c>
      <c r="L15" s="31" t="s">
        <v>57</v>
      </c>
      <c r="M15" s="22" t="s">
        <v>16</v>
      </c>
      <c r="N15" s="58"/>
      <c r="O15" s="19"/>
      <c r="P15" s="19"/>
      <c r="Q15" s="19"/>
      <c r="R15" s="19"/>
      <c r="S15" s="59"/>
      <c r="T15" s="42"/>
      <c r="U15" s="43"/>
      <c r="V15" s="93" t="str">
        <f t="shared" si="0"/>
        <v/>
      </c>
      <c r="W15" s="94" t="str">
        <f t="shared" si="1"/>
        <v/>
      </c>
    </row>
    <row r="16" spans="2:24" ht="30.95" customHeight="1" thickBot="1">
      <c r="B16" s="111" t="s">
        <v>3</v>
      </c>
      <c r="C16" s="111"/>
      <c r="D16" s="111"/>
      <c r="E16" s="112"/>
      <c r="F16" s="117"/>
      <c r="G16" s="118"/>
      <c r="H16" s="118"/>
      <c r="I16" s="119"/>
      <c r="J16" s="3"/>
      <c r="K16" s="28" t="s">
        <v>27</v>
      </c>
      <c r="L16" s="31" t="s">
        <v>57</v>
      </c>
      <c r="M16" s="22" t="s">
        <v>16</v>
      </c>
      <c r="N16" s="58"/>
      <c r="O16" s="19"/>
      <c r="P16" s="19"/>
      <c r="Q16" s="19"/>
      <c r="R16" s="19"/>
      <c r="S16" s="59"/>
      <c r="T16" s="42"/>
      <c r="U16" s="43"/>
      <c r="V16" s="93" t="str">
        <f t="shared" si="0"/>
        <v/>
      </c>
      <c r="W16" s="94" t="str">
        <f t="shared" si="1"/>
        <v/>
      </c>
    </row>
    <row r="17" spans="2:23" ht="30.95" customHeight="1" thickBot="1">
      <c r="B17" s="111"/>
      <c r="C17" s="111"/>
      <c r="D17" s="111"/>
      <c r="E17" s="112"/>
      <c r="F17" s="120"/>
      <c r="G17" s="121"/>
      <c r="H17" s="121"/>
      <c r="I17" s="122"/>
      <c r="J17" s="3"/>
      <c r="K17" s="28" t="s">
        <v>28</v>
      </c>
      <c r="L17" s="31" t="s">
        <v>56</v>
      </c>
      <c r="M17" s="22" t="s">
        <v>15</v>
      </c>
      <c r="N17" s="58"/>
      <c r="O17" s="19"/>
      <c r="P17" s="19"/>
      <c r="Q17" s="19"/>
      <c r="R17" s="62"/>
      <c r="S17" s="62"/>
      <c r="T17" s="42"/>
      <c r="U17" s="43"/>
      <c r="V17" s="93" t="str">
        <f t="shared" si="0"/>
        <v/>
      </c>
      <c r="W17" s="94" t="str">
        <f t="shared" si="1"/>
        <v/>
      </c>
    </row>
    <row r="18" spans="2:23" ht="30.95" customHeight="1" thickBot="1">
      <c r="B18" s="88"/>
      <c r="C18" s="88"/>
      <c r="D18" s="88"/>
      <c r="E18" s="88"/>
      <c r="F18" s="123"/>
      <c r="G18" s="124"/>
      <c r="H18" s="124"/>
      <c r="I18" s="125"/>
      <c r="J18" s="3"/>
      <c r="K18" s="28" t="s">
        <v>29</v>
      </c>
      <c r="L18" s="31" t="s">
        <v>56</v>
      </c>
      <c r="M18" s="22" t="s">
        <v>15</v>
      </c>
      <c r="N18" s="58"/>
      <c r="O18" s="19"/>
      <c r="P18" s="62"/>
      <c r="Q18" s="62"/>
      <c r="R18" s="62"/>
      <c r="S18" s="62"/>
      <c r="T18" s="42"/>
      <c r="U18" s="43"/>
      <c r="V18" s="93" t="str">
        <f t="shared" si="0"/>
        <v/>
      </c>
      <c r="W18" s="94" t="str">
        <f t="shared" si="1"/>
        <v/>
      </c>
    </row>
    <row r="19" spans="2:23" ht="30.95" customHeight="1" thickBot="1">
      <c r="B19" s="88"/>
      <c r="C19" s="88"/>
      <c r="D19" s="88"/>
      <c r="E19" s="88"/>
      <c r="F19" s="90"/>
      <c r="G19" s="90"/>
      <c r="H19" s="90"/>
      <c r="I19" s="90"/>
      <c r="J19" s="3"/>
      <c r="K19" s="28" t="s">
        <v>30</v>
      </c>
      <c r="L19" s="31" t="s">
        <v>56</v>
      </c>
      <c r="M19" s="22" t="s">
        <v>15</v>
      </c>
      <c r="N19" s="58"/>
      <c r="O19" s="62"/>
      <c r="P19" s="19"/>
      <c r="Q19" s="62"/>
      <c r="R19" s="62"/>
      <c r="S19" s="62"/>
      <c r="T19" s="42"/>
      <c r="U19" s="43"/>
      <c r="V19" s="93" t="str">
        <f t="shared" si="0"/>
        <v/>
      </c>
      <c r="W19" s="94" t="str">
        <f t="shared" si="1"/>
        <v/>
      </c>
    </row>
    <row r="20" spans="2:23" ht="30.95" customHeight="1" thickBot="1">
      <c r="B20" s="116" t="s">
        <v>2</v>
      </c>
      <c r="C20" s="116"/>
      <c r="D20" s="116"/>
      <c r="E20" s="116"/>
      <c r="F20" s="113"/>
      <c r="G20" s="114"/>
      <c r="H20" s="114"/>
      <c r="I20" s="115"/>
      <c r="J20" s="3"/>
      <c r="K20" s="28" t="s">
        <v>31</v>
      </c>
      <c r="L20" s="31" t="s">
        <v>57</v>
      </c>
      <c r="M20" s="22" t="s">
        <v>16</v>
      </c>
      <c r="N20" s="58"/>
      <c r="O20" s="19"/>
      <c r="P20" s="19"/>
      <c r="Q20" s="19"/>
      <c r="R20" s="19"/>
      <c r="S20" s="62"/>
      <c r="T20" s="42"/>
      <c r="U20" s="43"/>
      <c r="V20" s="93" t="str">
        <f t="shared" si="0"/>
        <v/>
      </c>
      <c r="W20" s="94" t="str">
        <f t="shared" si="1"/>
        <v/>
      </c>
    </row>
    <row r="21" spans="2:23" ht="30.95" customHeight="1" thickBot="1">
      <c r="B21" s="10" t="s">
        <v>51</v>
      </c>
      <c r="C21" s="88"/>
      <c r="D21" s="88"/>
      <c r="E21" s="88"/>
      <c r="F21" s="90"/>
      <c r="G21" s="90"/>
      <c r="H21" s="90"/>
      <c r="I21" s="90"/>
      <c r="J21" s="3"/>
      <c r="K21" s="28" t="s">
        <v>32</v>
      </c>
      <c r="L21" s="31" t="s">
        <v>57</v>
      </c>
      <c r="M21" s="22" t="s">
        <v>16</v>
      </c>
      <c r="N21" s="58"/>
      <c r="O21" s="19"/>
      <c r="P21" s="19"/>
      <c r="Q21" s="19"/>
      <c r="R21" s="19"/>
      <c r="S21" s="59"/>
      <c r="T21" s="42"/>
      <c r="U21" s="43"/>
      <c r="V21" s="93" t="str">
        <f t="shared" si="0"/>
        <v/>
      </c>
      <c r="W21" s="94" t="str">
        <f t="shared" si="1"/>
        <v/>
      </c>
    </row>
    <row r="22" spans="2:23" ht="30.95" customHeight="1">
      <c r="B22" s="111" t="s">
        <v>52</v>
      </c>
      <c r="C22" s="111"/>
      <c r="D22" s="111"/>
      <c r="E22" s="111"/>
      <c r="F22" s="117"/>
      <c r="G22" s="118"/>
      <c r="H22" s="118"/>
      <c r="I22" s="119"/>
      <c r="J22" s="3"/>
      <c r="K22" s="28" t="s">
        <v>33</v>
      </c>
      <c r="L22" s="31" t="s">
        <v>57</v>
      </c>
      <c r="M22" s="22" t="s">
        <v>22</v>
      </c>
      <c r="N22" s="58"/>
      <c r="O22" s="19"/>
      <c r="P22" s="19"/>
      <c r="Q22" s="19"/>
      <c r="R22" s="19"/>
      <c r="S22" s="59"/>
      <c r="T22" s="42"/>
      <c r="U22" s="43"/>
      <c r="V22" s="93" t="str">
        <f t="shared" si="0"/>
        <v/>
      </c>
      <c r="W22" s="94" t="str">
        <f t="shared" si="1"/>
        <v/>
      </c>
    </row>
    <row r="23" spans="2:23" ht="30.95" customHeight="1" thickBot="1">
      <c r="B23" s="111"/>
      <c r="C23" s="111"/>
      <c r="D23" s="111"/>
      <c r="E23" s="111"/>
      <c r="F23" s="120"/>
      <c r="G23" s="121"/>
      <c r="H23" s="121"/>
      <c r="I23" s="122"/>
      <c r="J23" s="3"/>
      <c r="K23" s="28" t="s">
        <v>34</v>
      </c>
      <c r="L23" s="31" t="s">
        <v>56</v>
      </c>
      <c r="M23" s="22" t="s">
        <v>15</v>
      </c>
      <c r="N23" s="58"/>
      <c r="O23" s="19"/>
      <c r="P23" s="19"/>
      <c r="Q23" s="19"/>
      <c r="R23" s="19"/>
      <c r="S23" s="19"/>
      <c r="T23" s="42"/>
      <c r="U23" s="43"/>
      <c r="V23" s="93" t="str">
        <f t="shared" si="0"/>
        <v/>
      </c>
      <c r="W23" s="94" t="str">
        <f t="shared" si="1"/>
        <v/>
      </c>
    </row>
    <row r="24" spans="2:23" ht="30.95" customHeight="1" thickBot="1">
      <c r="B24" s="111"/>
      <c r="C24" s="111"/>
      <c r="D24" s="111"/>
      <c r="E24" s="111"/>
      <c r="F24" s="123"/>
      <c r="G24" s="124"/>
      <c r="H24" s="124"/>
      <c r="I24" s="125"/>
      <c r="J24" s="3"/>
      <c r="K24" s="28" t="s">
        <v>35</v>
      </c>
      <c r="L24" s="31" t="s">
        <v>56</v>
      </c>
      <c r="M24" s="22" t="s">
        <v>15</v>
      </c>
      <c r="N24" s="58"/>
      <c r="O24" s="19"/>
      <c r="P24" s="19"/>
      <c r="Q24" s="19"/>
      <c r="R24" s="19"/>
      <c r="S24" s="62"/>
      <c r="T24" s="42"/>
      <c r="U24" s="43"/>
      <c r="V24" s="93" t="str">
        <f t="shared" si="0"/>
        <v/>
      </c>
      <c r="W24" s="94" t="str">
        <f t="shared" si="1"/>
        <v/>
      </c>
    </row>
    <row r="25" spans="2:23" ht="30.95" customHeight="1">
      <c r="K25" s="28" t="s">
        <v>36</v>
      </c>
      <c r="L25" s="31" t="s">
        <v>57</v>
      </c>
      <c r="M25" s="22" t="s">
        <v>16</v>
      </c>
      <c r="N25" s="58"/>
      <c r="O25" s="19"/>
      <c r="P25" s="19"/>
      <c r="Q25" s="19"/>
      <c r="R25" s="19"/>
      <c r="S25" s="59"/>
      <c r="T25" s="42"/>
      <c r="U25" s="43"/>
      <c r="V25" s="93" t="str">
        <f t="shared" si="0"/>
        <v/>
      </c>
      <c r="W25" s="94" t="str">
        <f t="shared" si="1"/>
        <v/>
      </c>
    </row>
    <row r="26" spans="2:23" ht="30.95" customHeight="1">
      <c r="K26" s="28" t="s">
        <v>37</v>
      </c>
      <c r="L26" s="31" t="s">
        <v>57</v>
      </c>
      <c r="M26" s="22" t="s">
        <v>16</v>
      </c>
      <c r="N26" s="58"/>
      <c r="O26" s="19"/>
      <c r="P26" s="19"/>
      <c r="Q26" s="19"/>
      <c r="R26" s="19"/>
      <c r="S26" s="59"/>
      <c r="T26" s="42"/>
      <c r="U26" s="43"/>
      <c r="V26" s="93" t="str">
        <f t="shared" si="0"/>
        <v/>
      </c>
      <c r="W26" s="94" t="str">
        <f t="shared" si="1"/>
        <v/>
      </c>
    </row>
    <row r="27" spans="2:23" ht="30.95" customHeight="1" thickBot="1">
      <c r="B27" s="129" t="s">
        <v>74</v>
      </c>
      <c r="C27" s="129"/>
      <c r="D27" s="129"/>
      <c r="E27" s="129"/>
      <c r="F27" s="129"/>
      <c r="G27" s="69"/>
      <c r="K27" s="28" t="s">
        <v>38</v>
      </c>
      <c r="L27" s="31" t="s">
        <v>57</v>
      </c>
      <c r="M27" s="22" t="s">
        <v>16</v>
      </c>
      <c r="N27" s="58"/>
      <c r="O27" s="19"/>
      <c r="P27" s="19"/>
      <c r="Q27" s="19"/>
      <c r="R27" s="19"/>
      <c r="S27" s="59"/>
      <c r="T27" s="42"/>
      <c r="U27" s="43"/>
      <c r="V27" s="93" t="str">
        <f t="shared" si="0"/>
        <v/>
      </c>
      <c r="W27" s="94" t="str">
        <f t="shared" si="1"/>
        <v/>
      </c>
    </row>
    <row r="28" spans="2:23" ht="30.95" customHeight="1" thickBot="1">
      <c r="K28" s="28" t="s">
        <v>39</v>
      </c>
      <c r="L28" s="31" t="s">
        <v>56</v>
      </c>
      <c r="M28" s="22" t="s">
        <v>15</v>
      </c>
      <c r="N28" s="58"/>
      <c r="O28" s="19"/>
      <c r="P28" s="19"/>
      <c r="Q28" s="19"/>
      <c r="R28" s="19"/>
      <c r="S28" s="62"/>
      <c r="T28" s="42"/>
      <c r="U28" s="43"/>
      <c r="V28" s="93" t="str">
        <f t="shared" si="0"/>
        <v/>
      </c>
      <c r="W28" s="94" t="str">
        <f t="shared" si="1"/>
        <v/>
      </c>
    </row>
    <row r="29" spans="2:23" ht="30.95" customHeight="1" thickBot="1">
      <c r="B29" s="107" t="s">
        <v>10</v>
      </c>
      <c r="C29" s="108"/>
      <c r="D29" s="98" t="s">
        <v>9</v>
      </c>
      <c r="E29" s="99"/>
      <c r="F29" s="100"/>
      <c r="G29" s="99" t="s">
        <v>11</v>
      </c>
      <c r="H29" s="99"/>
      <c r="I29" s="100"/>
      <c r="K29" s="28" t="s">
        <v>40</v>
      </c>
      <c r="L29" s="31" t="s">
        <v>56</v>
      </c>
      <c r="M29" s="22" t="s">
        <v>15</v>
      </c>
      <c r="N29" s="58"/>
      <c r="O29" s="19"/>
      <c r="P29" s="19"/>
      <c r="Q29" s="19"/>
      <c r="R29" s="19"/>
      <c r="S29" s="62"/>
      <c r="T29" s="42"/>
      <c r="U29" s="43"/>
      <c r="V29" s="93" t="str">
        <f t="shared" si="0"/>
        <v/>
      </c>
      <c r="W29" s="94" t="str">
        <f t="shared" si="1"/>
        <v/>
      </c>
    </row>
    <row r="30" spans="2:23" ht="30.95" customHeight="1">
      <c r="B30" s="109"/>
      <c r="C30" s="110"/>
      <c r="D30" s="105" t="s">
        <v>75</v>
      </c>
      <c r="E30" s="140" t="s">
        <v>76</v>
      </c>
      <c r="F30" s="138" t="s">
        <v>77</v>
      </c>
      <c r="G30" s="105" t="s">
        <v>75</v>
      </c>
      <c r="H30" s="140" t="s">
        <v>76</v>
      </c>
      <c r="I30" s="138" t="s">
        <v>77</v>
      </c>
      <c r="K30" s="28" t="s">
        <v>41</v>
      </c>
      <c r="L30" s="31" t="s">
        <v>56</v>
      </c>
      <c r="M30" s="22" t="s">
        <v>15</v>
      </c>
      <c r="N30" s="58"/>
      <c r="O30" s="19"/>
      <c r="P30" s="19"/>
      <c r="Q30" s="19"/>
      <c r="R30" s="19"/>
      <c r="S30" s="62"/>
      <c r="T30" s="42"/>
      <c r="U30" s="43"/>
      <c r="V30" s="93" t="str">
        <f t="shared" si="0"/>
        <v/>
      </c>
      <c r="W30" s="94" t="str">
        <f t="shared" si="1"/>
        <v/>
      </c>
    </row>
    <row r="31" spans="2:23" ht="30.95" customHeight="1" thickBot="1">
      <c r="B31" s="109"/>
      <c r="C31" s="110"/>
      <c r="D31" s="106"/>
      <c r="E31" s="141"/>
      <c r="F31" s="139"/>
      <c r="G31" s="106"/>
      <c r="H31" s="141"/>
      <c r="I31" s="139"/>
      <c r="K31" s="29" t="s">
        <v>42</v>
      </c>
      <c r="L31" s="32" t="s">
        <v>57</v>
      </c>
      <c r="M31" s="23" t="s">
        <v>16</v>
      </c>
      <c r="N31" s="60"/>
      <c r="O31" s="20"/>
      <c r="P31" s="20"/>
      <c r="Q31" s="20"/>
      <c r="R31" s="20"/>
      <c r="S31" s="61"/>
      <c r="T31" s="44"/>
      <c r="U31" s="45"/>
      <c r="V31" s="95" t="str">
        <f t="shared" si="0"/>
        <v/>
      </c>
      <c r="W31" s="94" t="str">
        <f t="shared" si="1"/>
        <v/>
      </c>
    </row>
    <row r="32" spans="2:23" ht="30.75" customHeight="1">
      <c r="B32" s="130" t="s">
        <v>18</v>
      </c>
      <c r="C32" s="131"/>
      <c r="D32" s="75">
        <v>180</v>
      </c>
      <c r="E32" s="70">
        <v>1.9</v>
      </c>
      <c r="F32" s="65">
        <v>181.9</v>
      </c>
      <c r="G32" s="63">
        <v>359</v>
      </c>
      <c r="H32" s="70">
        <v>1.9</v>
      </c>
      <c r="I32" s="65">
        <v>360.9</v>
      </c>
      <c r="K32" s="4"/>
      <c r="L32" s="5"/>
      <c r="M32" s="5"/>
      <c r="N32" s="5"/>
      <c r="O32" s="5"/>
      <c r="R32" s="68"/>
      <c r="S32" s="68"/>
      <c r="T32" s="5"/>
      <c r="V32" s="47" t="s">
        <v>69</v>
      </c>
      <c r="W32" s="21">
        <f>SUM(W11:W31)</f>
        <v>0</v>
      </c>
    </row>
    <row r="33" spans="1:23" ht="30.75" customHeight="1">
      <c r="B33" s="132" t="s">
        <v>5</v>
      </c>
      <c r="C33" s="133"/>
      <c r="D33" s="73">
        <v>150</v>
      </c>
      <c r="E33" s="71">
        <v>1.9</v>
      </c>
      <c r="F33" s="66">
        <v>151.9</v>
      </c>
      <c r="G33" s="53">
        <v>299</v>
      </c>
      <c r="H33" s="71">
        <v>1.9</v>
      </c>
      <c r="I33" s="66">
        <v>300.89999999999998</v>
      </c>
      <c r="M33" s="5"/>
      <c r="N33" s="5"/>
      <c r="O33" s="5"/>
      <c r="R33" s="68"/>
      <c r="S33" s="68"/>
      <c r="T33" s="5"/>
      <c r="V33" s="47"/>
      <c r="W33" s="21"/>
    </row>
    <row r="34" spans="1:23" ht="30.75" customHeight="1">
      <c r="B34" s="132" t="s">
        <v>7</v>
      </c>
      <c r="C34" s="133"/>
      <c r="D34" s="73">
        <v>125</v>
      </c>
      <c r="E34" s="71">
        <v>1.9</v>
      </c>
      <c r="F34" s="66">
        <v>126.9</v>
      </c>
      <c r="G34" s="53">
        <v>249</v>
      </c>
      <c r="H34" s="71">
        <v>1.9</v>
      </c>
      <c r="I34" s="66">
        <v>250.9</v>
      </c>
      <c r="K34" s="89" t="b">
        <v>1</v>
      </c>
      <c r="M34" s="88" t="s">
        <v>71</v>
      </c>
      <c r="P34" s="6" t="s">
        <v>78</v>
      </c>
      <c r="R34" s="50"/>
      <c r="S34" s="54">
        <f>IF($K34=TRUE,SUM($V$11:$V$31),IF($K34=FALSE,0))</f>
        <v>0</v>
      </c>
      <c r="T34" s="84" t="s">
        <v>73</v>
      </c>
      <c r="V34" s="46" t="s">
        <v>70</v>
      </c>
      <c r="W34" s="55">
        <f>S34*3</f>
        <v>0</v>
      </c>
    </row>
    <row r="35" spans="1:23" ht="30.75" customHeight="1">
      <c r="B35" s="132" t="s">
        <v>8</v>
      </c>
      <c r="C35" s="133"/>
      <c r="D35" s="73">
        <v>100</v>
      </c>
      <c r="E35" s="71">
        <v>1.9</v>
      </c>
      <c r="F35" s="66">
        <v>101.9</v>
      </c>
      <c r="G35" s="53">
        <v>199</v>
      </c>
      <c r="H35" s="71">
        <v>1.9</v>
      </c>
      <c r="I35" s="66">
        <v>200.9</v>
      </c>
      <c r="K35" s="89">
        <v>1</v>
      </c>
      <c r="O35" s="76">
        <v>2</v>
      </c>
      <c r="R35" s="89"/>
      <c r="S35" s="51"/>
      <c r="T35" s="91"/>
      <c r="U35" s="91"/>
      <c r="V35" s="76"/>
      <c r="W35" s="52"/>
    </row>
    <row r="36" spans="1:23" ht="30.75" customHeight="1">
      <c r="B36" s="132" t="s">
        <v>65</v>
      </c>
      <c r="C36" s="133"/>
      <c r="D36" s="73">
        <v>70</v>
      </c>
      <c r="E36" s="71">
        <v>1.8</v>
      </c>
      <c r="F36" s="66">
        <v>71.8</v>
      </c>
      <c r="G36" s="53">
        <v>139</v>
      </c>
      <c r="H36" s="71">
        <v>1.9</v>
      </c>
      <c r="I36" s="66">
        <v>140.9</v>
      </c>
      <c r="K36" s="89">
        <v>1</v>
      </c>
      <c r="M36" s="88" t="s">
        <v>81</v>
      </c>
      <c r="O36" s="76"/>
      <c r="R36" s="89"/>
      <c r="S36" s="162">
        <f>CHOOSE(K36,8,2)</f>
        <v>8</v>
      </c>
      <c r="T36" s="91"/>
      <c r="U36" s="91"/>
      <c r="V36" s="47" t="s">
        <v>72</v>
      </c>
      <c r="W36" s="55">
        <f t="shared" ref="W36:W38" si="2">S36</f>
        <v>8</v>
      </c>
    </row>
    <row r="37" spans="1:23" ht="30.75" customHeight="1" thickBot="1">
      <c r="B37" s="151" t="s">
        <v>66</v>
      </c>
      <c r="C37" s="152"/>
      <c r="D37" s="74">
        <v>40</v>
      </c>
      <c r="E37" s="72">
        <v>1.2</v>
      </c>
      <c r="F37" s="67">
        <v>41.2</v>
      </c>
      <c r="G37" s="64">
        <v>79</v>
      </c>
      <c r="H37" s="72">
        <v>1.9</v>
      </c>
      <c r="I37" s="67">
        <v>80.900000000000006</v>
      </c>
      <c r="K37" s="89">
        <v>1</v>
      </c>
      <c r="O37" s="76">
        <v>1</v>
      </c>
      <c r="R37" s="89" t="b">
        <v>1</v>
      </c>
      <c r="S37" s="163"/>
      <c r="T37" s="91"/>
      <c r="U37" s="91"/>
      <c r="W37" s="52"/>
    </row>
    <row r="38" spans="1:23" ht="30.75" customHeight="1">
      <c r="B38" s="48"/>
      <c r="C38" s="48"/>
      <c r="D38" s="48"/>
      <c r="E38" s="49"/>
      <c r="F38" s="49"/>
      <c r="G38" s="49"/>
      <c r="H38" s="49"/>
      <c r="I38" s="49"/>
      <c r="K38" s="89">
        <v>1</v>
      </c>
      <c r="M38" s="88" t="s">
        <v>84</v>
      </c>
      <c r="R38" s="89"/>
      <c r="S38" s="162">
        <f>CHOOSE(K38,0,5.5,7.5)</f>
        <v>0</v>
      </c>
      <c r="T38" s="91">
        <v>3</v>
      </c>
      <c r="U38" s="91"/>
      <c r="V38" s="47" t="s">
        <v>72</v>
      </c>
      <c r="W38" s="55">
        <f t="shared" si="2"/>
        <v>0</v>
      </c>
    </row>
    <row r="39" spans="1:23" ht="30.75" customHeight="1" thickBot="1">
      <c r="B39" s="48"/>
      <c r="C39" s="48"/>
      <c r="D39" s="48"/>
      <c r="E39" s="49"/>
      <c r="F39" s="49"/>
      <c r="G39" s="49"/>
      <c r="H39" s="49"/>
      <c r="I39" s="49"/>
      <c r="K39" s="89">
        <v>3</v>
      </c>
      <c r="L39" s="88"/>
      <c r="R39" s="89"/>
      <c r="S39" s="83"/>
      <c r="T39" s="91">
        <v>2</v>
      </c>
      <c r="U39" s="91"/>
    </row>
    <row r="40" spans="1:23" ht="30.75" customHeight="1" thickBot="1">
      <c r="L40" s="88"/>
      <c r="O40" s="7"/>
      <c r="T40" s="104" t="s">
        <v>53</v>
      </c>
      <c r="U40" s="104"/>
      <c r="V40" s="104"/>
      <c r="W40" s="102">
        <f>SUM(W32:W38)</f>
        <v>8</v>
      </c>
    </row>
    <row r="41" spans="1:23" ht="30.75" customHeight="1" thickBot="1">
      <c r="B41" s="18" t="s">
        <v>45</v>
      </c>
      <c r="C41" s="145"/>
      <c r="D41" s="146"/>
      <c r="E41" s="146"/>
      <c r="F41" s="146"/>
      <c r="G41" s="146"/>
      <c r="H41" s="146"/>
      <c r="I41" s="146"/>
      <c r="J41" s="146"/>
      <c r="K41" s="146"/>
      <c r="L41" s="146"/>
      <c r="M41" s="146"/>
      <c r="N41" s="146"/>
      <c r="O41" s="147"/>
      <c r="T41" s="104"/>
      <c r="U41" s="104"/>
      <c r="V41" s="104"/>
      <c r="W41" s="103"/>
    </row>
    <row r="42" spans="1:23" ht="44.1" customHeight="1" thickBot="1">
      <c r="B42" s="8"/>
      <c r="C42" s="148"/>
      <c r="D42" s="149"/>
      <c r="E42" s="149"/>
      <c r="F42" s="149"/>
      <c r="G42" s="149"/>
      <c r="H42" s="149"/>
      <c r="I42" s="149"/>
      <c r="J42" s="149"/>
      <c r="K42" s="149"/>
      <c r="L42" s="149"/>
      <c r="M42" s="149"/>
      <c r="N42" s="149"/>
      <c r="O42" s="150"/>
      <c r="W42" s="9"/>
    </row>
    <row r="43" spans="1:23" ht="30.75" customHeight="1">
      <c r="W43" s="15"/>
    </row>
    <row r="44" spans="1:23" ht="28.5" customHeight="1" thickBot="1">
      <c r="A44" s="15"/>
      <c r="B44" s="15"/>
      <c r="C44" s="15"/>
      <c r="D44" s="15"/>
      <c r="E44" s="15"/>
      <c r="F44" s="15"/>
      <c r="G44" s="15"/>
      <c r="H44" s="15"/>
      <c r="I44" s="15"/>
      <c r="J44" s="15"/>
      <c r="K44" s="15"/>
      <c r="L44" s="15"/>
      <c r="M44" s="15"/>
      <c r="N44" s="15"/>
      <c r="O44" s="15"/>
      <c r="P44" s="15"/>
      <c r="Q44" s="15"/>
      <c r="R44" s="15"/>
      <c r="S44" s="15"/>
    </row>
    <row r="45" spans="1:23" s="85" customFormat="1" ht="15" customHeight="1">
      <c r="A45" s="87"/>
      <c r="B45" s="101" t="s">
        <v>44</v>
      </c>
      <c r="C45" s="153" t="s">
        <v>67</v>
      </c>
      <c r="D45" s="155" t="s">
        <v>87</v>
      </c>
      <c r="E45" s="155"/>
      <c r="F45" s="155"/>
      <c r="G45" s="155"/>
      <c r="H45" s="155"/>
      <c r="I45" s="155"/>
      <c r="J45" s="155"/>
      <c r="K45" s="155"/>
      <c r="L45" s="155"/>
      <c r="M45" s="155"/>
      <c r="N45" s="155"/>
      <c r="O45" s="155"/>
      <c r="P45" s="155"/>
      <c r="Q45" s="155"/>
      <c r="R45" s="155"/>
      <c r="S45" s="155"/>
      <c r="T45" s="155"/>
      <c r="U45" s="155"/>
      <c r="V45" s="155"/>
      <c r="W45" s="156"/>
    </row>
    <row r="46" spans="1:23" s="85" customFormat="1" ht="24" customHeight="1">
      <c r="A46" s="87"/>
      <c r="B46" s="101"/>
      <c r="C46" s="154"/>
      <c r="D46" s="157"/>
      <c r="E46" s="157"/>
      <c r="F46" s="157"/>
      <c r="G46" s="157"/>
      <c r="H46" s="157"/>
      <c r="I46" s="157"/>
      <c r="J46" s="157"/>
      <c r="K46" s="157"/>
      <c r="L46" s="157"/>
      <c r="M46" s="157"/>
      <c r="N46" s="157"/>
      <c r="O46" s="157"/>
      <c r="P46" s="157"/>
      <c r="Q46" s="157"/>
      <c r="R46" s="157"/>
      <c r="S46" s="157"/>
      <c r="T46" s="157"/>
      <c r="U46" s="157"/>
      <c r="V46" s="157"/>
      <c r="W46" s="158"/>
    </row>
    <row r="47" spans="1:23" s="85" customFormat="1" ht="26.1" customHeight="1">
      <c r="A47" s="87"/>
      <c r="B47" s="101"/>
      <c r="C47" s="78" t="s">
        <v>10</v>
      </c>
      <c r="D47" s="127" t="s">
        <v>88</v>
      </c>
      <c r="E47" s="127"/>
      <c r="F47" s="127"/>
      <c r="G47" s="127"/>
      <c r="H47" s="127"/>
      <c r="I47" s="127"/>
      <c r="J47" s="127"/>
      <c r="K47" s="127"/>
      <c r="L47" s="127"/>
      <c r="M47" s="127"/>
      <c r="N47" s="127"/>
      <c r="O47" s="127"/>
      <c r="P47" s="127"/>
      <c r="Q47" s="127"/>
      <c r="R47" s="127"/>
      <c r="S47" s="127"/>
      <c r="T47" s="127"/>
      <c r="U47" s="127"/>
      <c r="V47" s="127"/>
      <c r="W47" s="128"/>
    </row>
    <row r="48" spans="1:23" s="85" customFormat="1" ht="39" customHeight="1">
      <c r="A48" s="87"/>
      <c r="B48" s="86"/>
      <c r="C48" s="78" t="s">
        <v>58</v>
      </c>
      <c r="D48" s="127" t="s">
        <v>89</v>
      </c>
      <c r="E48" s="127"/>
      <c r="F48" s="127"/>
      <c r="G48" s="127"/>
      <c r="H48" s="127"/>
      <c r="I48" s="127"/>
      <c r="J48" s="127"/>
      <c r="K48" s="127"/>
      <c r="L48" s="127"/>
      <c r="M48" s="127"/>
      <c r="N48" s="127"/>
      <c r="O48" s="127"/>
      <c r="P48" s="127"/>
      <c r="Q48" s="127"/>
      <c r="R48" s="127"/>
      <c r="S48" s="127"/>
      <c r="T48" s="127"/>
      <c r="U48" s="127"/>
      <c r="V48" s="127"/>
      <c r="W48" s="128"/>
    </row>
    <row r="49" spans="1:23" s="85" customFormat="1" ht="42.95" customHeight="1">
      <c r="A49" s="87"/>
      <c r="B49" s="86"/>
      <c r="C49" s="78" t="s">
        <v>79</v>
      </c>
      <c r="D49" s="126" t="s">
        <v>90</v>
      </c>
      <c r="E49" s="127"/>
      <c r="F49" s="127"/>
      <c r="G49" s="127"/>
      <c r="H49" s="127"/>
      <c r="I49" s="127"/>
      <c r="J49" s="127"/>
      <c r="K49" s="127"/>
      <c r="L49" s="127"/>
      <c r="M49" s="161" t="s">
        <v>46</v>
      </c>
      <c r="N49" s="161"/>
      <c r="O49" s="161"/>
      <c r="P49" s="161"/>
      <c r="Q49" s="80"/>
      <c r="R49" s="80"/>
      <c r="S49" s="80"/>
      <c r="T49" s="81"/>
      <c r="U49" s="81"/>
      <c r="V49" s="81"/>
      <c r="W49" s="82"/>
    </row>
    <row r="50" spans="1:23" s="85" customFormat="1" ht="42.95" customHeight="1">
      <c r="A50" s="87"/>
      <c r="B50" s="86"/>
      <c r="C50" s="79" t="s">
        <v>80</v>
      </c>
      <c r="D50" s="164" t="s">
        <v>91</v>
      </c>
      <c r="E50" s="127"/>
      <c r="F50" s="127"/>
      <c r="G50" s="127"/>
      <c r="H50" s="127"/>
      <c r="I50" s="127"/>
      <c r="J50" s="127"/>
      <c r="K50" s="127"/>
      <c r="L50" s="127"/>
      <c r="M50" s="127"/>
      <c r="N50" s="127"/>
      <c r="O50" s="127"/>
      <c r="P50" s="127"/>
      <c r="Q50" s="127"/>
      <c r="R50" s="127"/>
      <c r="S50" s="127"/>
      <c r="T50" s="127"/>
      <c r="U50" s="127"/>
      <c r="V50" s="127"/>
      <c r="W50" s="128"/>
    </row>
    <row r="51" spans="1:23" s="85" customFormat="1" ht="46.5" customHeight="1">
      <c r="A51" s="87"/>
      <c r="B51" s="86"/>
      <c r="C51" s="79" t="s">
        <v>59</v>
      </c>
      <c r="D51" s="157" t="s">
        <v>85</v>
      </c>
      <c r="E51" s="157"/>
      <c r="F51" s="157"/>
      <c r="G51" s="157"/>
      <c r="H51" s="157"/>
      <c r="I51" s="157"/>
      <c r="J51" s="157"/>
      <c r="K51" s="157"/>
      <c r="L51" s="157"/>
      <c r="M51" s="157"/>
      <c r="N51" s="157"/>
      <c r="O51" s="157"/>
      <c r="P51" s="157"/>
      <c r="Q51" s="157"/>
      <c r="R51" s="157"/>
      <c r="S51" s="157"/>
      <c r="T51" s="157"/>
      <c r="U51" s="157"/>
      <c r="V51" s="157"/>
      <c r="W51" s="158"/>
    </row>
    <row r="52" spans="1:23" s="85" customFormat="1" ht="36.75" thickBot="1">
      <c r="A52" s="87"/>
      <c r="B52" s="86"/>
      <c r="C52" s="77" t="s">
        <v>60</v>
      </c>
      <c r="D52" s="159" t="s">
        <v>92</v>
      </c>
      <c r="E52" s="159"/>
      <c r="F52" s="159"/>
      <c r="G52" s="159"/>
      <c r="H52" s="159"/>
      <c r="I52" s="159"/>
      <c r="J52" s="159"/>
      <c r="K52" s="159"/>
      <c r="L52" s="159"/>
      <c r="M52" s="159"/>
      <c r="N52" s="159"/>
      <c r="O52" s="159"/>
      <c r="P52" s="159"/>
      <c r="Q52" s="159"/>
      <c r="R52" s="159"/>
      <c r="S52" s="159"/>
      <c r="T52" s="159"/>
      <c r="U52" s="159"/>
      <c r="V52" s="159"/>
      <c r="W52" s="160"/>
    </row>
    <row r="53" spans="1:23" ht="30.75" customHeight="1">
      <c r="A53" s="15"/>
      <c r="B53" s="15"/>
      <c r="C53" s="87"/>
      <c r="D53" s="87"/>
      <c r="E53" s="15"/>
      <c r="F53" s="15"/>
      <c r="G53" s="15"/>
      <c r="H53" s="15"/>
      <c r="I53" s="15"/>
      <c r="J53" s="15"/>
      <c r="K53" s="15"/>
      <c r="L53" s="15"/>
      <c r="M53" s="15"/>
      <c r="N53" s="15"/>
      <c r="O53" s="15"/>
      <c r="P53" s="15"/>
      <c r="Q53" s="15"/>
      <c r="R53" s="15"/>
      <c r="S53" s="15"/>
      <c r="T53" s="15"/>
      <c r="U53" s="15"/>
      <c r="V53" s="15"/>
      <c r="W53" s="15"/>
    </row>
    <row r="54" spans="1:23" ht="30.75" customHeight="1">
      <c r="A54" s="15"/>
      <c r="B54" s="15" t="s">
        <v>68</v>
      </c>
      <c r="C54" s="15"/>
      <c r="D54" s="15"/>
      <c r="E54" s="15"/>
      <c r="F54" s="15"/>
      <c r="G54" s="15"/>
      <c r="H54" s="15"/>
      <c r="I54" s="15"/>
      <c r="J54" s="15"/>
      <c r="K54" s="15"/>
      <c r="L54" s="15"/>
      <c r="M54" s="15"/>
      <c r="N54" s="15"/>
      <c r="O54" s="15"/>
      <c r="P54" s="15"/>
      <c r="Q54" s="15"/>
      <c r="R54" s="15"/>
      <c r="S54" s="15"/>
      <c r="T54" s="15"/>
      <c r="U54" s="15"/>
      <c r="V54" s="15"/>
      <c r="W54" s="15"/>
    </row>
    <row r="55" spans="1:23" ht="30.75" customHeight="1">
      <c r="A55" s="15"/>
      <c r="B55" s="15" t="s">
        <v>62</v>
      </c>
      <c r="C55" s="15"/>
      <c r="D55" s="15"/>
      <c r="E55" s="15"/>
      <c r="F55" s="15"/>
      <c r="G55" s="15"/>
      <c r="I55" s="142" t="s">
        <v>50</v>
      </c>
      <c r="J55" s="142"/>
      <c r="K55" s="142"/>
      <c r="L55" s="97"/>
      <c r="P55" s="15"/>
      <c r="Q55" s="15"/>
      <c r="V55" s="15"/>
    </row>
    <row r="56" spans="1:23" ht="30.75" customHeight="1">
      <c r="A56" s="15"/>
      <c r="B56" s="15"/>
      <c r="C56" s="15"/>
      <c r="D56" s="15"/>
      <c r="E56" s="15"/>
      <c r="F56" s="15"/>
      <c r="G56" s="15"/>
      <c r="H56" s="15"/>
      <c r="I56" s="15"/>
      <c r="J56" s="15"/>
      <c r="K56" s="15"/>
      <c r="L56" s="15"/>
      <c r="M56" s="15"/>
      <c r="N56" s="15"/>
      <c r="O56" s="15"/>
      <c r="P56" s="15"/>
      <c r="Q56" s="15"/>
      <c r="R56" s="15"/>
      <c r="S56" s="15"/>
      <c r="T56" s="15"/>
      <c r="U56" s="15"/>
      <c r="W56" s="15"/>
    </row>
    <row r="57" spans="1:23" ht="30.75" customHeight="1">
      <c r="A57" s="15"/>
      <c r="B57" s="15"/>
      <c r="C57" s="15"/>
      <c r="D57" s="15"/>
      <c r="E57" s="15"/>
      <c r="F57" s="15"/>
      <c r="G57" s="15"/>
      <c r="H57" s="15"/>
      <c r="I57" s="15"/>
      <c r="J57" s="15"/>
      <c r="K57" s="15"/>
      <c r="L57" s="15"/>
      <c r="M57" s="15"/>
      <c r="N57" s="15"/>
      <c r="O57" s="15"/>
      <c r="V57" s="15"/>
      <c r="W57" s="15"/>
    </row>
    <row r="58" spans="1:23" ht="30.75" customHeight="1">
      <c r="A58" s="15"/>
      <c r="B58" s="16" t="s">
        <v>49</v>
      </c>
      <c r="C58" s="144"/>
      <c r="D58" s="144"/>
      <c r="E58" s="144"/>
      <c r="F58" s="15"/>
      <c r="G58" s="15"/>
      <c r="H58" s="16" t="s">
        <v>47</v>
      </c>
      <c r="I58" s="143"/>
      <c r="J58" s="143"/>
      <c r="K58" s="15"/>
      <c r="L58" s="16" t="s">
        <v>48</v>
      </c>
      <c r="M58" s="17"/>
      <c r="N58" s="15"/>
      <c r="O58" s="15"/>
      <c r="P58" s="15"/>
      <c r="Q58" s="15"/>
      <c r="R58" s="15"/>
      <c r="S58" s="15"/>
      <c r="T58" s="15"/>
      <c r="U58" s="15"/>
      <c r="V58" s="15"/>
      <c r="W58" s="15"/>
    </row>
    <row r="59" spans="1:23" ht="30.75" customHeight="1">
      <c r="A59" s="15"/>
      <c r="B59" s="15"/>
      <c r="C59" s="15"/>
      <c r="D59" s="15"/>
      <c r="E59" s="15"/>
      <c r="F59" s="15"/>
      <c r="G59" s="15"/>
      <c r="H59" s="15"/>
      <c r="I59" s="15"/>
      <c r="J59" s="15"/>
      <c r="K59" s="15"/>
      <c r="L59" s="15"/>
      <c r="M59" s="15"/>
      <c r="N59" s="15"/>
      <c r="O59" s="15"/>
      <c r="P59" s="15"/>
      <c r="Q59" s="15"/>
      <c r="R59" s="15"/>
      <c r="S59" s="15"/>
      <c r="T59" s="15"/>
      <c r="U59" s="15"/>
      <c r="V59" s="15"/>
      <c r="W59" s="15"/>
    </row>
    <row r="60" spans="1:23" ht="30.75" customHeight="1">
      <c r="A60" s="15"/>
      <c r="B60" s="15"/>
      <c r="C60" s="15"/>
      <c r="D60" s="15"/>
      <c r="E60" s="15"/>
      <c r="F60" s="15"/>
      <c r="G60" s="15"/>
      <c r="H60" s="15"/>
      <c r="I60" s="15"/>
      <c r="J60" s="15"/>
      <c r="K60" s="15"/>
      <c r="L60" s="15"/>
      <c r="M60" s="15"/>
      <c r="N60" s="15"/>
      <c r="O60" s="15"/>
      <c r="P60" s="15"/>
      <c r="Q60" s="15"/>
      <c r="R60" s="15"/>
      <c r="S60" s="15"/>
      <c r="T60" s="15"/>
      <c r="U60" s="15"/>
    </row>
    <row r="61" spans="1:23" ht="30.75" customHeight="1">
      <c r="A61" s="15"/>
      <c r="B61" s="15"/>
      <c r="C61" s="15"/>
      <c r="D61" s="15"/>
      <c r="E61" s="15"/>
      <c r="F61" s="15"/>
      <c r="G61" s="15"/>
      <c r="J61" s="14"/>
    </row>
    <row r="62" spans="1:23" ht="30.75" customHeight="1"/>
    <row r="63" spans="1:23" ht="30.75" customHeight="1"/>
    <row r="64" spans="1:23" ht="30.75" customHeight="1"/>
  </sheetData>
  <sheetProtection algorithmName="SHA-512" hashValue="oldb6ymcTRdOFxSfuW+rABF8769GteX+YCjP/6BW5n+uVQ6hggEeilr0V6NgRuSCox6j+BH7bXtvvqKSonr4EA==" saltValue="T1Pm5S38EnTtUSsXAux33g==" spinCount="100000" sheet="1" selectLockedCells="1"/>
  <mergeCells count="49">
    <mergeCell ref="I55:K55"/>
    <mergeCell ref="I58:J58"/>
    <mergeCell ref="C58:E58"/>
    <mergeCell ref="C41:O42"/>
    <mergeCell ref="B34:C34"/>
    <mergeCell ref="B35:C35"/>
    <mergeCell ref="B36:C36"/>
    <mergeCell ref="B37:C37"/>
    <mergeCell ref="C45:C46"/>
    <mergeCell ref="D45:W46"/>
    <mergeCell ref="D47:W47"/>
    <mergeCell ref="D48:W48"/>
    <mergeCell ref="D51:W51"/>
    <mergeCell ref="D52:W52"/>
    <mergeCell ref="D49:L49"/>
    <mergeCell ref="M49:P49"/>
    <mergeCell ref="D50:W50"/>
    <mergeCell ref="B27:F27"/>
    <mergeCell ref="B32:C32"/>
    <mergeCell ref="B33:C33"/>
    <mergeCell ref="B8:I8"/>
    <mergeCell ref="F10:I10"/>
    <mergeCell ref="F12:I12"/>
    <mergeCell ref="F14:I14"/>
    <mergeCell ref="B14:E14"/>
    <mergeCell ref="B12:E12"/>
    <mergeCell ref="B10:E10"/>
    <mergeCell ref="I30:I31"/>
    <mergeCell ref="H30:H31"/>
    <mergeCell ref="G30:G31"/>
    <mergeCell ref="F30:F31"/>
    <mergeCell ref="E30:E31"/>
    <mergeCell ref="B16:E17"/>
    <mergeCell ref="B22:E24"/>
    <mergeCell ref="F20:I20"/>
    <mergeCell ref="B20:E20"/>
    <mergeCell ref="F16:I16"/>
    <mergeCell ref="F17:I17"/>
    <mergeCell ref="F18:I18"/>
    <mergeCell ref="F22:I22"/>
    <mergeCell ref="F23:I23"/>
    <mergeCell ref="F24:I24"/>
    <mergeCell ref="D29:F29"/>
    <mergeCell ref="G29:I29"/>
    <mergeCell ref="B45:B47"/>
    <mergeCell ref="W40:W41"/>
    <mergeCell ref="T40:V41"/>
    <mergeCell ref="D30:D31"/>
    <mergeCell ref="B29:C31"/>
  </mergeCells>
  <phoneticPr fontId="8" type="noConversion"/>
  <conditionalFormatting sqref="V11:V31">
    <cfRule type="containsText" dxfId="0" priority="1" operator="containsText" text="erreur">
      <formula>NOT(ISERROR(SEARCH("erreur",V11)))</formula>
    </cfRule>
  </conditionalFormatting>
  <dataValidations count="2">
    <dataValidation type="whole" allowBlank="1" showInputMessage="1" showErrorMessage="1" errorTitle="Minimum de commande: 50 billets" promptTitle="Minminum de commande: 50 billets" sqref="W34" xr:uid="{00000000-0002-0000-0000-000000000000}">
      <formula1>50</formula1>
      <formula2>2500</formula2>
    </dataValidation>
    <dataValidation type="whole" allowBlank="1" showInputMessage="1" showErrorMessage="1" errorTitle="Minimum de commande: 50 billets" promptTitle="Minminum de commande: 50 billets" sqref="S34" xr:uid="{00000000-0002-0000-0000-000001000000}">
      <formula1>0</formula1>
      <formula2>2500</formula2>
    </dataValidation>
  </dataValidations>
  <hyperlinks>
    <hyperlink ref="I55" r:id="rId1" xr:uid="{00000000-0004-0000-0000-000000000000}"/>
    <hyperlink ref="M49" r:id="rId2" display="COnditions générales d'assurance Allianz" xr:uid="{00000000-0004-0000-0000-000001000000}"/>
  </hyperlinks>
  <printOptions horizontalCentered="1" verticalCentered="1"/>
  <pageMargins left="0.19685039370078741" right="0.19685039370078741" top="0.19685039370078741" bottom="0.19685039370078741" header="0" footer="0"/>
  <pageSetup paperSize="9" scale="3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026" r:id="rId6" name="Check Box 2">
              <controlPr locked="0" defaultSize="0" autoFill="0" autoLine="0" autoPict="0">
                <anchor moveWithCells="1">
                  <from>
                    <xdr:col>17</xdr:col>
                    <xdr:colOff>104775</xdr:colOff>
                    <xdr:row>33</xdr:row>
                    <xdr:rowOff>38100</xdr:rowOff>
                  </from>
                  <to>
                    <xdr:col>17</xdr:col>
                    <xdr:colOff>1019175</xdr:colOff>
                    <xdr:row>33</xdr:row>
                    <xdr:rowOff>333375</xdr:rowOff>
                  </to>
                </anchor>
              </controlPr>
            </control>
          </mc:Choice>
        </mc:AlternateContent>
        <mc:AlternateContent xmlns:mc="http://schemas.openxmlformats.org/markup-compatibility/2006">
          <mc:Choice Requires="x14">
            <control shapeId="1097" r:id="rId7" name="Option Button 73">
              <controlPr locked="0" defaultSize="0" autoFill="0" autoLine="0" autoPict="0">
                <anchor moveWithCells="1">
                  <from>
                    <xdr:col>17</xdr:col>
                    <xdr:colOff>104775</xdr:colOff>
                    <xdr:row>34</xdr:row>
                    <xdr:rowOff>333375</xdr:rowOff>
                  </from>
                  <to>
                    <xdr:col>17</xdr:col>
                    <xdr:colOff>1114425</xdr:colOff>
                    <xdr:row>35</xdr:row>
                    <xdr:rowOff>161925</xdr:rowOff>
                  </to>
                </anchor>
              </controlPr>
            </control>
          </mc:Choice>
        </mc:AlternateContent>
        <mc:AlternateContent xmlns:mc="http://schemas.openxmlformats.org/markup-compatibility/2006">
          <mc:Choice Requires="x14">
            <control shapeId="1098" r:id="rId8" name="Option Button 74">
              <controlPr locked="0" defaultSize="0" autoFill="0" autoLine="0" autoPict="0">
                <anchor moveWithCells="1">
                  <from>
                    <xdr:col>17</xdr:col>
                    <xdr:colOff>104775</xdr:colOff>
                    <xdr:row>35</xdr:row>
                    <xdr:rowOff>180975</xdr:rowOff>
                  </from>
                  <to>
                    <xdr:col>17</xdr:col>
                    <xdr:colOff>1114425</xdr:colOff>
                    <xdr:row>36</xdr:row>
                    <xdr:rowOff>9525</xdr:rowOff>
                  </to>
                </anchor>
              </controlPr>
            </control>
          </mc:Choice>
        </mc:AlternateContent>
        <mc:AlternateContent xmlns:mc="http://schemas.openxmlformats.org/markup-compatibility/2006">
          <mc:Choice Requires="x14">
            <control shapeId="1099" r:id="rId9" name="Option Button 75">
              <controlPr locked="0" defaultSize="0" autoFill="0" autoLine="0" autoPict="0">
                <anchor moveWithCells="1">
                  <from>
                    <xdr:col>17</xdr:col>
                    <xdr:colOff>104775</xdr:colOff>
                    <xdr:row>36</xdr:row>
                    <xdr:rowOff>209550</xdr:rowOff>
                  </from>
                  <to>
                    <xdr:col>17</xdr:col>
                    <xdr:colOff>1076325</xdr:colOff>
                    <xdr:row>37</xdr:row>
                    <xdr:rowOff>66675</xdr:rowOff>
                  </to>
                </anchor>
              </controlPr>
            </control>
          </mc:Choice>
        </mc:AlternateContent>
        <mc:AlternateContent xmlns:mc="http://schemas.openxmlformats.org/markup-compatibility/2006">
          <mc:Choice Requires="x14">
            <control shapeId="1100" r:id="rId10" name="Option Button 76">
              <controlPr locked="0" defaultSize="0" autoFill="0" autoLine="0" autoPict="0">
                <anchor moveWithCells="1">
                  <from>
                    <xdr:col>17</xdr:col>
                    <xdr:colOff>104775</xdr:colOff>
                    <xdr:row>37</xdr:row>
                    <xdr:rowOff>28575</xdr:rowOff>
                  </from>
                  <to>
                    <xdr:col>17</xdr:col>
                    <xdr:colOff>1076325</xdr:colOff>
                    <xdr:row>37</xdr:row>
                    <xdr:rowOff>295275</xdr:rowOff>
                  </to>
                </anchor>
              </controlPr>
            </control>
          </mc:Choice>
        </mc:AlternateContent>
        <mc:AlternateContent xmlns:mc="http://schemas.openxmlformats.org/markup-compatibility/2006">
          <mc:Choice Requires="x14">
            <control shapeId="1101" r:id="rId11" name="Option Button 77">
              <controlPr locked="0" defaultSize="0" autoFill="0" autoLine="0" autoPict="0">
                <anchor moveWithCells="1">
                  <from>
                    <xdr:col>17</xdr:col>
                    <xdr:colOff>104775</xdr:colOff>
                    <xdr:row>37</xdr:row>
                    <xdr:rowOff>266700</xdr:rowOff>
                  </from>
                  <to>
                    <xdr:col>17</xdr:col>
                    <xdr:colOff>1076325</xdr:colOff>
                    <xdr:row>38</xdr:row>
                    <xdr:rowOff>104775</xdr:rowOff>
                  </to>
                </anchor>
              </controlPr>
            </control>
          </mc:Choice>
        </mc:AlternateContent>
        <mc:AlternateContent xmlns:mc="http://schemas.openxmlformats.org/markup-compatibility/2006">
          <mc:Choice Requires="x14">
            <control shapeId="1104" r:id="rId12" name="Group Box 80">
              <controlPr defaultSize="0" autoFill="0" autoPict="0" altText="">
                <anchor moveWithCells="1">
                  <from>
                    <xdr:col>16</xdr:col>
                    <xdr:colOff>1266825</xdr:colOff>
                    <xdr:row>36</xdr:row>
                    <xdr:rowOff>171450</xdr:rowOff>
                  </from>
                  <to>
                    <xdr:col>17</xdr:col>
                    <xdr:colOff>1219200</xdr:colOff>
                    <xdr:row>38</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Feuil1!Zone_d_impression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 de Microsoft Office</dc:creator>
  <cp:lastModifiedBy>Yves Arbel</cp:lastModifiedBy>
  <cp:lastPrinted>2018-10-16T13:42:44Z</cp:lastPrinted>
  <dcterms:created xsi:type="dcterms:W3CDTF">2018-07-03T09:15:23Z</dcterms:created>
  <dcterms:modified xsi:type="dcterms:W3CDTF">2018-10-16T13:54:02Z</dcterms:modified>
</cp:coreProperties>
</file>